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https://leuphanalg.sharepoint.com/sites/Verwaltungsprozesse/Shared Documents/General/02_Formulare/Personal/"/>
    </mc:Choice>
  </mc:AlternateContent>
  <xr:revisionPtr revIDLastSave="0" documentId="8_{C3BAE586-9EF0-3040-AFA4-79F03219673C}" xr6:coauthVersionLast="47" xr6:coauthVersionMax="47" xr10:uidLastSave="{00000000-0000-0000-0000-000000000000}"/>
  <bookViews>
    <workbookView xWindow="0" yWindow="500" windowWidth="28800" windowHeight="17500" tabRatio="867" activeTab="1" xr2:uid="{00000000-000D-0000-FFFF-FFFF00000000}"/>
  </bookViews>
  <sheets>
    <sheet name="Daten" sheetId="30" r:id="rId1"/>
    <sheet name="Januar" sheetId="18" r:id="rId2"/>
    <sheet name="Februar" sheetId="19" r:id="rId3"/>
    <sheet name="März" sheetId="20" r:id="rId4"/>
    <sheet name="April" sheetId="21" r:id="rId5"/>
    <sheet name="Mai" sheetId="22" r:id="rId6"/>
    <sheet name="Juni" sheetId="23" r:id="rId7"/>
    <sheet name="Juli" sheetId="24" r:id="rId8"/>
    <sheet name="August" sheetId="25" r:id="rId9"/>
    <sheet name="September" sheetId="26" r:id="rId10"/>
    <sheet name="Oktober" sheetId="27" r:id="rId11"/>
    <sheet name="November" sheetId="28" r:id="rId12"/>
    <sheet name="Dezember" sheetId="29" r:id="rId13"/>
  </sheets>
  <definedNames>
    <definedName name="Arbeitszeit">Daten!$C$6</definedName>
    <definedName name="_xlnm.Print_Area" localSheetId="4">April!$B:$K</definedName>
    <definedName name="_xlnm.Print_Area" localSheetId="8">August!$B:$K</definedName>
    <definedName name="_xlnm.Print_Area" localSheetId="0">Daten!$A:$D</definedName>
    <definedName name="_xlnm.Print_Area" localSheetId="12">Dezember!$B:$K</definedName>
    <definedName name="_xlnm.Print_Area" localSheetId="2">Februar!$A:$K</definedName>
    <definedName name="_xlnm.Print_Area" localSheetId="1">Januar!$B:$K</definedName>
    <definedName name="_xlnm.Print_Area" localSheetId="7">Juli!$B:$K</definedName>
    <definedName name="_xlnm.Print_Area" localSheetId="6">Juni!$B:$K</definedName>
    <definedName name="_xlnm.Print_Area" localSheetId="5">Mai!$B:$K</definedName>
    <definedName name="_xlnm.Print_Area" localSheetId="3">März!$B:$K</definedName>
    <definedName name="_xlnm.Print_Area" localSheetId="11">November!$B:$K</definedName>
    <definedName name="_xlnm.Print_Area" localSheetId="10">Oktober!$B:$K</definedName>
    <definedName name="_xlnm.Print_Area" localSheetId="9">September!$B:$K</definedName>
    <definedName name="Name">Daten!$C$5</definedName>
    <definedName name="Pause">0.0208333333333333</definedName>
    <definedName name="Resturlaub">Daten!$C$9</definedName>
    <definedName name="TArbZeit">Daten!$C$7</definedName>
    <definedName name="TArbZeit1">Daten!#REF!</definedName>
    <definedName name="Urlaub">Daten!$C$8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9" l="1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5" i="27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5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J3" i="18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5" i="21"/>
  <c r="C7" i="30"/>
  <c r="C1" i="18"/>
  <c r="B4" i="18"/>
  <c r="B5" i="18" s="1"/>
  <c r="D5" i="18" s="1"/>
  <c r="G5" i="18" s="1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J37" i="18"/>
  <c r="J38" i="18" s="1"/>
  <c r="B1" i="19"/>
  <c r="B1" i="20" s="1"/>
  <c r="B1" i="21" s="1"/>
  <c r="B1" i="22" s="1"/>
  <c r="B1" i="23" s="1"/>
  <c r="B1" i="24" s="1"/>
  <c r="B1" i="25" s="1"/>
  <c r="B1" i="26" s="1"/>
  <c r="B1" i="27" s="1"/>
  <c r="B1" i="28" s="1"/>
  <c r="B1" i="29" s="1"/>
  <c r="C1" i="19"/>
  <c r="B4" i="19"/>
  <c r="B5" i="19" s="1"/>
  <c r="D5" i="19" s="1"/>
  <c r="G5" i="19" s="1"/>
  <c r="K4" i="19"/>
  <c r="J35" i="19"/>
  <c r="C1" i="20"/>
  <c r="B4" i="20"/>
  <c r="B5" i="20" s="1"/>
  <c r="B6" i="20" s="1"/>
  <c r="D6" i="20" s="1"/>
  <c r="G6" i="20" s="1"/>
  <c r="K4" i="20"/>
  <c r="J37" i="20"/>
  <c r="C1" i="21"/>
  <c r="B4" i="21"/>
  <c r="D4" i="21" s="1"/>
  <c r="G4" i="21" s="1"/>
  <c r="K4" i="21"/>
  <c r="J36" i="21"/>
  <c r="C1" i="22"/>
  <c r="B4" i="22"/>
  <c r="A4" i="22" s="1"/>
  <c r="K5" i="22"/>
  <c r="J37" i="22"/>
  <c r="C1" i="23"/>
  <c r="B4" i="23"/>
  <c r="A4" i="23" s="1"/>
  <c r="K4" i="23"/>
  <c r="J36" i="23"/>
  <c r="C1" i="24"/>
  <c r="B4" i="24"/>
  <c r="A4" i="24" s="1"/>
  <c r="K4" i="24"/>
  <c r="J37" i="24"/>
  <c r="C1" i="25"/>
  <c r="B4" i="25"/>
  <c r="D4" i="25" s="1"/>
  <c r="G4" i="25" s="1"/>
  <c r="K4" i="25"/>
  <c r="J37" i="25"/>
  <c r="C1" i="26"/>
  <c r="B4" i="26"/>
  <c r="H4" i="26" s="1"/>
  <c r="K4" i="26"/>
  <c r="J36" i="26"/>
  <c r="C1" i="27"/>
  <c r="B4" i="27"/>
  <c r="B5" i="27" s="1"/>
  <c r="D5" i="27" s="1"/>
  <c r="G5" i="27" s="1"/>
  <c r="K4" i="27"/>
  <c r="K7" i="27"/>
  <c r="J37" i="27"/>
  <c r="C1" i="28"/>
  <c r="B4" i="28"/>
  <c r="A4" i="28" s="1"/>
  <c r="J36" i="28"/>
  <c r="C1" i="29"/>
  <c r="B4" i="29"/>
  <c r="B5" i="29" s="1"/>
  <c r="B6" i="29" s="1"/>
  <c r="D6" i="29" s="1"/>
  <c r="G6" i="29" s="1"/>
  <c r="K4" i="29"/>
  <c r="K30" i="29"/>
  <c r="K31" i="29"/>
  <c r="K32" i="29"/>
  <c r="K33" i="29"/>
  <c r="J37" i="29"/>
  <c r="A5" i="29" l="1"/>
  <c r="A4" i="29"/>
  <c r="A5" i="27"/>
  <c r="A6" i="20"/>
  <c r="A4" i="21"/>
  <c r="A4" i="27"/>
  <c r="A5" i="20"/>
  <c r="A4" i="26"/>
  <c r="A5" i="19"/>
  <c r="A4" i="20"/>
  <c r="A4" i="19"/>
  <c r="A4" i="25"/>
  <c r="A6" i="29"/>
  <c r="H4" i="20"/>
  <c r="H5" i="20"/>
  <c r="H5" i="18"/>
  <c r="I5" i="18" s="1"/>
  <c r="H4" i="19"/>
  <c r="H4" i="21"/>
  <c r="H4" i="22"/>
  <c r="H4" i="25"/>
  <c r="H5" i="19"/>
  <c r="I5" i="19" s="1"/>
  <c r="H4" i="29"/>
  <c r="H5" i="29"/>
  <c r="H6" i="29"/>
  <c r="H4" i="18"/>
  <c r="H4" i="24"/>
  <c r="H4" i="27"/>
  <c r="H4" i="23"/>
  <c r="H4" i="28"/>
  <c r="H6" i="20"/>
  <c r="H5" i="27"/>
  <c r="D5" i="29"/>
  <c r="G5" i="29" s="1"/>
  <c r="I6" i="20"/>
  <c r="I5" i="20"/>
  <c r="D5" i="20"/>
  <c r="G5" i="20" s="1"/>
  <c r="D4" i="22"/>
  <c r="G4" i="22" s="1"/>
  <c r="I4" i="22" s="1"/>
  <c r="D4" i="20"/>
  <c r="G4" i="20" s="1"/>
  <c r="J36" i="19"/>
  <c r="J38" i="20" s="1"/>
  <c r="J37" i="21" s="1"/>
  <c r="J38" i="22" s="1"/>
  <c r="J37" i="23" s="1"/>
  <c r="J38" i="24" s="1"/>
  <c r="J38" i="25" s="1"/>
  <c r="J37" i="26" s="1"/>
  <c r="J38" i="27" s="1"/>
  <c r="J37" i="28" s="1"/>
  <c r="J38" i="29" s="1"/>
  <c r="D4" i="27"/>
  <c r="G4" i="27" s="1"/>
  <c r="B6" i="27"/>
  <c r="B5" i="22"/>
  <c r="B5" i="28"/>
  <c r="B5" i="23"/>
  <c r="D4" i="28"/>
  <c r="G4" i="28" s="1"/>
  <c r="D4" i="23"/>
  <c r="G4" i="23" s="1"/>
  <c r="B7" i="29"/>
  <c r="A7" i="29" s="1"/>
  <c r="B5" i="26"/>
  <c r="A5" i="26" s="1"/>
  <c r="D4" i="26"/>
  <c r="G4" i="26" s="1"/>
  <c r="D4" i="29"/>
  <c r="G4" i="29" s="1"/>
  <c r="B5" i="24"/>
  <c r="A5" i="24" s="1"/>
  <c r="B5" i="25"/>
  <c r="A5" i="25" s="1"/>
  <c r="D4" i="24"/>
  <c r="G4" i="24" s="1"/>
  <c r="I4" i="23"/>
  <c r="B5" i="21"/>
  <c r="A5" i="21" s="1"/>
  <c r="B7" i="20"/>
  <c r="A7" i="20" s="1"/>
  <c r="B6" i="18"/>
  <c r="H6" i="18" s="1"/>
  <c r="B6" i="19"/>
  <c r="D4" i="18"/>
  <c r="G4" i="18" s="1"/>
  <c r="D4" i="19"/>
  <c r="G4" i="19" s="1"/>
  <c r="H6" i="27" l="1"/>
  <c r="A6" i="27"/>
  <c r="H5" i="23"/>
  <c r="A5" i="23"/>
  <c r="H5" i="28"/>
  <c r="A5" i="28"/>
  <c r="H6" i="19"/>
  <c r="A6" i="19"/>
  <c r="B6" i="22"/>
  <c r="A6" i="22" s="1"/>
  <c r="A5" i="22"/>
  <c r="I4" i="28"/>
  <c r="I6" i="29"/>
  <c r="I4" i="25"/>
  <c r="I4" i="21"/>
  <c r="I5" i="29"/>
  <c r="I5" i="27"/>
  <c r="D7" i="29"/>
  <c r="G7" i="29" s="1"/>
  <c r="H7" i="29"/>
  <c r="D6" i="22"/>
  <c r="G6" i="22" s="1"/>
  <c r="H6" i="22"/>
  <c r="D5" i="21"/>
  <c r="G5" i="21" s="1"/>
  <c r="H5" i="21"/>
  <c r="D5" i="25"/>
  <c r="G5" i="25" s="1"/>
  <c r="H5" i="25"/>
  <c r="D5" i="24"/>
  <c r="G5" i="24" s="1"/>
  <c r="H5" i="24"/>
  <c r="D7" i="20"/>
  <c r="G7" i="20" s="1"/>
  <c r="H7" i="20"/>
  <c r="D5" i="22"/>
  <c r="G5" i="22" s="1"/>
  <c r="H5" i="22"/>
  <c r="D5" i="26"/>
  <c r="G5" i="26" s="1"/>
  <c r="H5" i="26"/>
  <c r="I4" i="20"/>
  <c r="D5" i="23"/>
  <c r="G5" i="23" s="1"/>
  <c r="I5" i="23"/>
  <c r="D5" i="28"/>
  <c r="G5" i="28" s="1"/>
  <c r="I5" i="28"/>
  <c r="D6" i="19"/>
  <c r="G6" i="19" s="1"/>
  <c r="I6" i="19"/>
  <c r="D6" i="27"/>
  <c r="G6" i="27" s="1"/>
  <c r="I6" i="27"/>
  <c r="I4" i="27"/>
  <c r="B7" i="27"/>
  <c r="A7" i="27" s="1"/>
  <c r="D6" i="18"/>
  <c r="G6" i="18" s="1"/>
  <c r="I4" i="18"/>
  <c r="J4" i="18" s="1"/>
  <c r="J5" i="18" s="1"/>
  <c r="I4" i="19"/>
  <c r="B6" i="23"/>
  <c r="A6" i="23" s="1"/>
  <c r="B6" i="28"/>
  <c r="B6" i="26"/>
  <c r="A6" i="26" s="1"/>
  <c r="B6" i="25"/>
  <c r="B6" i="21"/>
  <c r="A6" i="21" s="1"/>
  <c r="B7" i="18"/>
  <c r="H7" i="18" s="1"/>
  <c r="B8" i="29"/>
  <c r="A8" i="29" s="1"/>
  <c r="B6" i="24"/>
  <c r="A6" i="24" s="1"/>
  <c r="I4" i="29"/>
  <c r="B7" i="22"/>
  <c r="B7" i="19"/>
  <c r="B8" i="20"/>
  <c r="A8" i="20" s="1"/>
  <c r="I4" i="24"/>
  <c r="I4" i="26"/>
  <c r="H6" i="28" l="1"/>
  <c r="A6" i="28"/>
  <c r="H7" i="22"/>
  <c r="A7" i="22"/>
  <c r="H6" i="25"/>
  <c r="A6" i="25"/>
  <c r="H7" i="19"/>
  <c r="A7" i="19"/>
  <c r="I7" i="20"/>
  <c r="I7" i="29"/>
  <c r="I6" i="22"/>
  <c r="I5" i="21"/>
  <c r="I5" i="24"/>
  <c r="I5" i="22"/>
  <c r="I5" i="26"/>
  <c r="I5" i="25"/>
  <c r="D6" i="23"/>
  <c r="G6" i="23" s="1"/>
  <c r="H6" i="23"/>
  <c r="D8" i="29"/>
  <c r="G8" i="29" s="1"/>
  <c r="H8" i="29"/>
  <c r="D8" i="20"/>
  <c r="G8" i="20" s="1"/>
  <c r="H8" i="20"/>
  <c r="D6" i="21"/>
  <c r="G6" i="21" s="1"/>
  <c r="H6" i="21"/>
  <c r="D7" i="27"/>
  <c r="G7" i="27" s="1"/>
  <c r="H7" i="27"/>
  <c r="B8" i="27"/>
  <c r="D6" i="26"/>
  <c r="G6" i="26" s="1"/>
  <c r="H6" i="26"/>
  <c r="D6" i="24"/>
  <c r="G6" i="24" s="1"/>
  <c r="H6" i="24"/>
  <c r="I6" i="18"/>
  <c r="J6" i="18" s="1"/>
  <c r="I7" i="22"/>
  <c r="D7" i="22"/>
  <c r="G7" i="22" s="1"/>
  <c r="I7" i="19"/>
  <c r="D7" i="19"/>
  <c r="G7" i="19" s="1"/>
  <c r="D6" i="28"/>
  <c r="G6" i="28" s="1"/>
  <c r="I6" i="28"/>
  <c r="D6" i="25"/>
  <c r="G6" i="25" s="1"/>
  <c r="I6" i="25"/>
  <c r="D7" i="18"/>
  <c r="G7" i="18" s="1"/>
  <c r="B7" i="23"/>
  <c r="A7" i="23" s="1"/>
  <c r="B7" i="28"/>
  <c r="A7" i="28" s="1"/>
  <c r="B9" i="20"/>
  <c r="A9" i="20" s="1"/>
  <c r="B8" i="19"/>
  <c r="A8" i="19" s="1"/>
  <c r="B9" i="29"/>
  <c r="A9" i="29" s="1"/>
  <c r="B8" i="18"/>
  <c r="H8" i="18" s="1"/>
  <c r="B7" i="25"/>
  <c r="B7" i="26"/>
  <c r="A7" i="26" s="1"/>
  <c r="B8" i="22"/>
  <c r="B7" i="24"/>
  <c r="A7" i="24" s="1"/>
  <c r="B7" i="21"/>
  <c r="A7" i="21" s="1"/>
  <c r="H8" i="22" l="1"/>
  <c r="A8" i="22"/>
  <c r="H7" i="25"/>
  <c r="A7" i="25"/>
  <c r="H8" i="27"/>
  <c r="A8" i="27"/>
  <c r="I6" i="23"/>
  <c r="I8" i="29"/>
  <c r="I6" i="24"/>
  <c r="I8" i="20"/>
  <c r="D9" i="20"/>
  <c r="G9" i="20" s="1"/>
  <c r="H9" i="20"/>
  <c r="I6" i="26"/>
  <c r="D7" i="28"/>
  <c r="G7" i="28" s="1"/>
  <c r="H7" i="28"/>
  <c r="D7" i="24"/>
  <c r="G7" i="24" s="1"/>
  <c r="H7" i="24"/>
  <c r="H7" i="23"/>
  <c r="I7" i="27"/>
  <c r="D8" i="27"/>
  <c r="G8" i="27" s="1"/>
  <c r="D7" i="26"/>
  <c r="G7" i="26" s="1"/>
  <c r="H7" i="26"/>
  <c r="B9" i="27"/>
  <c r="D9" i="29"/>
  <c r="G9" i="29" s="1"/>
  <c r="H9" i="29"/>
  <c r="I6" i="21"/>
  <c r="D7" i="21"/>
  <c r="G7" i="21" s="1"/>
  <c r="H7" i="21"/>
  <c r="D8" i="19"/>
  <c r="G8" i="19" s="1"/>
  <c r="H8" i="19"/>
  <c r="I8" i="27"/>
  <c r="D8" i="22"/>
  <c r="G8" i="22" s="1"/>
  <c r="I8" i="22"/>
  <c r="B8" i="23"/>
  <c r="D7" i="23"/>
  <c r="G7" i="23" s="1"/>
  <c r="D7" i="25"/>
  <c r="G7" i="25" s="1"/>
  <c r="I7" i="25"/>
  <c r="I7" i="18"/>
  <c r="J7" i="18" s="1"/>
  <c r="D8" i="18"/>
  <c r="G8" i="18" s="1"/>
  <c r="B8" i="28"/>
  <c r="A8" i="28" s="1"/>
  <c r="B9" i="22"/>
  <c r="A9" i="22" s="1"/>
  <c r="B8" i="25"/>
  <c r="A8" i="25" s="1"/>
  <c r="B9" i="19"/>
  <c r="A9" i="19" s="1"/>
  <c r="B8" i="24"/>
  <c r="A8" i="24" s="1"/>
  <c r="B10" i="20"/>
  <c r="A10" i="20" s="1"/>
  <c r="B9" i="18"/>
  <c r="H9" i="18" s="1"/>
  <c r="B8" i="26"/>
  <c r="A8" i="26" s="1"/>
  <c r="B10" i="29"/>
  <c r="B8" i="21"/>
  <c r="A8" i="21" s="1"/>
  <c r="H9" i="27" l="1"/>
  <c r="A9" i="27"/>
  <c r="H10" i="29"/>
  <c r="A10" i="29"/>
  <c r="B9" i="23"/>
  <c r="A9" i="23" s="1"/>
  <c r="A8" i="23"/>
  <c r="I7" i="23"/>
  <c r="I7" i="24"/>
  <c r="B10" i="27"/>
  <c r="A10" i="27" s="1"/>
  <c r="D9" i="27"/>
  <c r="G9" i="27" s="1"/>
  <c r="I9" i="20"/>
  <c r="I7" i="28"/>
  <c r="I7" i="21"/>
  <c r="I9" i="29"/>
  <c r="D10" i="20"/>
  <c r="G10" i="20" s="1"/>
  <c r="H10" i="20"/>
  <c r="D8" i="28"/>
  <c r="G8" i="28" s="1"/>
  <c r="H8" i="28"/>
  <c r="D8" i="24"/>
  <c r="G8" i="24" s="1"/>
  <c r="H8" i="24"/>
  <c r="D9" i="23"/>
  <c r="G9" i="23" s="1"/>
  <c r="H9" i="23"/>
  <c r="D8" i="25"/>
  <c r="G8" i="25" s="1"/>
  <c r="H8" i="25"/>
  <c r="D8" i="23"/>
  <c r="G8" i="23" s="1"/>
  <c r="H8" i="23"/>
  <c r="D8" i="26"/>
  <c r="G8" i="26" s="1"/>
  <c r="H8" i="26"/>
  <c r="I9" i="27"/>
  <c r="D8" i="21"/>
  <c r="G8" i="21" s="1"/>
  <c r="H8" i="21"/>
  <c r="I8" i="19"/>
  <c r="D9" i="19"/>
  <c r="G9" i="19" s="1"/>
  <c r="H9" i="19"/>
  <c r="I7" i="26"/>
  <c r="D9" i="22"/>
  <c r="G9" i="22" s="1"/>
  <c r="H9" i="22"/>
  <c r="D10" i="27"/>
  <c r="G10" i="27" s="1"/>
  <c r="H10" i="27"/>
  <c r="I10" i="29"/>
  <c r="D10" i="29"/>
  <c r="G10" i="29" s="1"/>
  <c r="I8" i="18"/>
  <c r="J8" i="18" s="1"/>
  <c r="I9" i="18"/>
  <c r="D9" i="18"/>
  <c r="G9" i="18" s="1"/>
  <c r="B9" i="28"/>
  <c r="A9" i="28" s="1"/>
  <c r="B9" i="24"/>
  <c r="B9" i="25"/>
  <c r="A9" i="25" s="1"/>
  <c r="B9" i="26"/>
  <c r="A9" i="26" s="1"/>
  <c r="B11" i="20"/>
  <c r="A11" i="20" s="1"/>
  <c r="B10" i="22"/>
  <c r="A10" i="22" s="1"/>
  <c r="B11" i="29"/>
  <c r="B10" i="19"/>
  <c r="A10" i="19" s="1"/>
  <c r="B9" i="21"/>
  <c r="B10" i="23"/>
  <c r="A10" i="23" s="1"/>
  <c r="B10" i="18"/>
  <c r="H10" i="18" s="1"/>
  <c r="H9" i="24" l="1"/>
  <c r="A9" i="24"/>
  <c r="H9" i="21"/>
  <c r="A9" i="21"/>
  <c r="H11" i="29"/>
  <c r="A11" i="29"/>
  <c r="B11" i="27"/>
  <c r="A11" i="27" s="1"/>
  <c r="I8" i="28"/>
  <c r="I10" i="20"/>
  <c r="I8" i="26"/>
  <c r="I8" i="24"/>
  <c r="I8" i="23"/>
  <c r="I9" i="22"/>
  <c r="I9" i="23"/>
  <c r="I10" i="27"/>
  <c r="I8" i="21"/>
  <c r="D9" i="28"/>
  <c r="G9" i="28" s="1"/>
  <c r="H9" i="28"/>
  <c r="D11" i="20"/>
  <c r="G11" i="20" s="1"/>
  <c r="H11" i="20"/>
  <c r="D10" i="23"/>
  <c r="G10" i="23" s="1"/>
  <c r="H10" i="23"/>
  <c r="D11" i="27"/>
  <c r="G11" i="27" s="1"/>
  <c r="H11" i="27"/>
  <c r="D10" i="22"/>
  <c r="G10" i="22" s="1"/>
  <c r="H10" i="22"/>
  <c r="D9" i="26"/>
  <c r="G9" i="26" s="1"/>
  <c r="H9" i="26"/>
  <c r="I9" i="19"/>
  <c r="I8" i="25"/>
  <c r="D10" i="19"/>
  <c r="G10" i="19" s="1"/>
  <c r="H10" i="19"/>
  <c r="D9" i="25"/>
  <c r="G9" i="25" s="1"/>
  <c r="H9" i="25"/>
  <c r="D9" i="24"/>
  <c r="G9" i="24" s="1"/>
  <c r="I9" i="24"/>
  <c r="J9" i="18"/>
  <c r="D11" i="29"/>
  <c r="G11" i="29" s="1"/>
  <c r="I11" i="29"/>
  <c r="I9" i="21"/>
  <c r="D9" i="21"/>
  <c r="G9" i="21" s="1"/>
  <c r="D10" i="18"/>
  <c r="G10" i="18" s="1"/>
  <c r="I10" i="18"/>
  <c r="B10" i="28"/>
  <c r="A10" i="28" s="1"/>
  <c r="B11" i="19"/>
  <c r="A11" i="19" s="1"/>
  <c r="B12" i="29"/>
  <c r="A12" i="29" s="1"/>
  <c r="B10" i="21"/>
  <c r="B12" i="20"/>
  <c r="B12" i="27"/>
  <c r="A12" i="27" s="1"/>
  <c r="B10" i="25"/>
  <c r="A10" i="25" s="1"/>
  <c r="B10" i="24"/>
  <c r="B11" i="23"/>
  <c r="B11" i="18"/>
  <c r="H11" i="18" s="1"/>
  <c r="B11" i="22"/>
  <c r="A11" i="22" s="1"/>
  <c r="B10" i="26"/>
  <c r="H10" i="24" l="1"/>
  <c r="A10" i="24"/>
  <c r="H12" i="20"/>
  <c r="A12" i="20"/>
  <c r="H10" i="26"/>
  <c r="A10" i="26"/>
  <c r="H10" i="21"/>
  <c r="A10" i="21"/>
  <c r="H11" i="23"/>
  <c r="A11" i="23"/>
  <c r="I9" i="25"/>
  <c r="I9" i="28"/>
  <c r="I11" i="20"/>
  <c r="I10" i="23"/>
  <c r="I10" i="22"/>
  <c r="D11" i="19"/>
  <c r="G11" i="19" s="1"/>
  <c r="H11" i="19"/>
  <c r="D11" i="22"/>
  <c r="G11" i="22" s="1"/>
  <c r="H11" i="22"/>
  <c r="D12" i="29"/>
  <c r="G12" i="29" s="1"/>
  <c r="H12" i="29"/>
  <c r="I10" i="19"/>
  <c r="D10" i="25"/>
  <c r="G10" i="25" s="1"/>
  <c r="H10" i="25"/>
  <c r="D10" i="28"/>
  <c r="G10" i="28" s="1"/>
  <c r="H10" i="28"/>
  <c r="D12" i="27"/>
  <c r="G12" i="27" s="1"/>
  <c r="H12" i="27"/>
  <c r="J10" i="18"/>
  <c r="I11" i="27"/>
  <c r="I9" i="26"/>
  <c r="D11" i="23"/>
  <c r="G11" i="23" s="1"/>
  <c r="I11" i="23"/>
  <c r="I12" i="20"/>
  <c r="D12" i="20"/>
  <c r="G12" i="20" s="1"/>
  <c r="D10" i="21"/>
  <c r="G10" i="21" s="1"/>
  <c r="I10" i="21"/>
  <c r="I10" i="24"/>
  <c r="D10" i="24"/>
  <c r="G10" i="24" s="1"/>
  <c r="D10" i="26"/>
  <c r="G10" i="26" s="1"/>
  <c r="I10" i="26"/>
  <c r="D11" i="18"/>
  <c r="G11" i="18" s="1"/>
  <c r="B11" i="28"/>
  <c r="A11" i="28" s="1"/>
  <c r="B11" i="24"/>
  <c r="A11" i="24" s="1"/>
  <c r="B13" i="29"/>
  <c r="A13" i="29" s="1"/>
  <c r="B12" i="22"/>
  <c r="A12" i="22" s="1"/>
  <c r="B12" i="18"/>
  <c r="H12" i="18" s="1"/>
  <c r="B11" i="25"/>
  <c r="A11" i="25" s="1"/>
  <c r="B13" i="20"/>
  <c r="B12" i="23"/>
  <c r="B11" i="26"/>
  <c r="B12" i="19"/>
  <c r="A12" i="19" s="1"/>
  <c r="B13" i="27"/>
  <c r="A13" i="27" s="1"/>
  <c r="B11" i="21"/>
  <c r="A11" i="21" s="1"/>
  <c r="H11" i="26" l="1"/>
  <c r="A11" i="26"/>
  <c r="H12" i="23"/>
  <c r="A12" i="23"/>
  <c r="H13" i="20"/>
  <c r="A13" i="20"/>
  <c r="I12" i="27"/>
  <c r="I11" i="22"/>
  <c r="I11" i="19"/>
  <c r="I12" i="29"/>
  <c r="I10" i="28"/>
  <c r="D12" i="19"/>
  <c r="G12" i="19" s="1"/>
  <c r="H12" i="19"/>
  <c r="D11" i="24"/>
  <c r="G11" i="24" s="1"/>
  <c r="H11" i="24"/>
  <c r="I10" i="25"/>
  <c r="D12" i="22"/>
  <c r="G12" i="22" s="1"/>
  <c r="H12" i="22"/>
  <c r="D11" i="21"/>
  <c r="G11" i="21" s="1"/>
  <c r="H11" i="21"/>
  <c r="D11" i="25"/>
  <c r="G11" i="25" s="1"/>
  <c r="H11" i="25"/>
  <c r="D13" i="29"/>
  <c r="G13" i="29" s="1"/>
  <c r="H13" i="29"/>
  <c r="D11" i="28"/>
  <c r="G11" i="28" s="1"/>
  <c r="H11" i="28"/>
  <c r="D13" i="27"/>
  <c r="G13" i="27" s="1"/>
  <c r="H13" i="27"/>
  <c r="I11" i="26"/>
  <c r="D11" i="26"/>
  <c r="G11" i="26" s="1"/>
  <c r="I12" i="23"/>
  <c r="D12" i="23"/>
  <c r="G12" i="23" s="1"/>
  <c r="D13" i="20"/>
  <c r="G13" i="20" s="1"/>
  <c r="I13" i="20"/>
  <c r="I11" i="18"/>
  <c r="J11" i="18" s="1"/>
  <c r="D12" i="18"/>
  <c r="G12" i="18" s="1"/>
  <c r="B12" i="28"/>
  <c r="B12" i="25"/>
  <c r="A12" i="25" s="1"/>
  <c r="B14" i="29"/>
  <c r="A14" i="29" s="1"/>
  <c r="B13" i="19"/>
  <c r="B13" i="18"/>
  <c r="H13" i="18" s="1"/>
  <c r="B14" i="20"/>
  <c r="A14" i="20" s="1"/>
  <c r="B12" i="21"/>
  <c r="A12" i="21" s="1"/>
  <c r="B14" i="27"/>
  <c r="A14" i="27" s="1"/>
  <c r="B12" i="26"/>
  <c r="A12" i="26" s="1"/>
  <c r="B13" i="22"/>
  <c r="A13" i="22" s="1"/>
  <c r="B12" i="24"/>
  <c r="A12" i="24" s="1"/>
  <c r="B13" i="23"/>
  <c r="A13" i="23" s="1"/>
  <c r="H12" i="28" l="1"/>
  <c r="A12" i="28"/>
  <c r="H13" i="19"/>
  <c r="A13" i="19"/>
  <c r="I12" i="19"/>
  <c r="I11" i="24"/>
  <c r="I13" i="29"/>
  <c r="D12" i="24"/>
  <c r="G12" i="24" s="1"/>
  <c r="H12" i="24"/>
  <c r="D14" i="27"/>
  <c r="G14" i="27" s="1"/>
  <c r="H14" i="27"/>
  <c r="I11" i="25"/>
  <c r="D12" i="26"/>
  <c r="G12" i="26" s="1"/>
  <c r="H12" i="26"/>
  <c r="D12" i="25"/>
  <c r="G12" i="25" s="1"/>
  <c r="H12" i="25"/>
  <c r="I13" i="27"/>
  <c r="I11" i="28"/>
  <c r="I12" i="22"/>
  <c r="D14" i="29"/>
  <c r="G14" i="29" s="1"/>
  <c r="H14" i="29"/>
  <c r="D13" i="22"/>
  <c r="G13" i="22" s="1"/>
  <c r="H13" i="22"/>
  <c r="I11" i="21"/>
  <c r="D12" i="21"/>
  <c r="G12" i="21" s="1"/>
  <c r="H12" i="21"/>
  <c r="D13" i="23"/>
  <c r="G13" i="23" s="1"/>
  <c r="H13" i="23"/>
  <c r="D14" i="20"/>
  <c r="G14" i="20" s="1"/>
  <c r="H14" i="20"/>
  <c r="D13" i="19"/>
  <c r="G13" i="19" s="1"/>
  <c r="I13" i="19"/>
  <c r="D12" i="28"/>
  <c r="G12" i="28" s="1"/>
  <c r="I12" i="28"/>
  <c r="D13" i="18"/>
  <c r="G13" i="18" s="1"/>
  <c r="I12" i="18"/>
  <c r="J12" i="18" s="1"/>
  <c r="B13" i="28"/>
  <c r="B14" i="23"/>
  <c r="A14" i="23" s="1"/>
  <c r="B13" i="21"/>
  <c r="A13" i="21" s="1"/>
  <c r="B15" i="29"/>
  <c r="A15" i="29" s="1"/>
  <c r="B14" i="19"/>
  <c r="B13" i="25"/>
  <c r="B13" i="26"/>
  <c r="A13" i="26" s="1"/>
  <c r="B15" i="27"/>
  <c r="B13" i="24"/>
  <c r="A13" i="24" s="1"/>
  <c r="B15" i="20"/>
  <c r="A15" i="20" s="1"/>
  <c r="B14" i="22"/>
  <c r="B14" i="18"/>
  <c r="H14" i="18" s="1"/>
  <c r="H13" i="28" l="1"/>
  <c r="A13" i="28"/>
  <c r="H14" i="22"/>
  <c r="A14" i="22"/>
  <c r="H15" i="27"/>
  <c r="A15" i="27"/>
  <c r="H13" i="25"/>
  <c r="A13" i="25"/>
  <c r="H14" i="19"/>
  <c r="A14" i="19"/>
  <c r="I14" i="27"/>
  <c r="I12" i="24"/>
  <c r="I14" i="20"/>
  <c r="I14" i="29"/>
  <c r="I13" i="22"/>
  <c r="D13" i="21"/>
  <c r="G13" i="21" s="1"/>
  <c r="H13" i="21"/>
  <c r="D14" i="23"/>
  <c r="G14" i="23" s="1"/>
  <c r="H14" i="23"/>
  <c r="I12" i="25"/>
  <c r="I13" i="23"/>
  <c r="D13" i="26"/>
  <c r="G13" i="26" s="1"/>
  <c r="H13" i="26"/>
  <c r="I12" i="26"/>
  <c r="D13" i="24"/>
  <c r="G13" i="24" s="1"/>
  <c r="H13" i="24"/>
  <c r="I12" i="21"/>
  <c r="D15" i="20"/>
  <c r="G15" i="20" s="1"/>
  <c r="H15" i="20"/>
  <c r="D15" i="29"/>
  <c r="G15" i="29" s="1"/>
  <c r="H15" i="29"/>
  <c r="D15" i="27"/>
  <c r="G15" i="27" s="1"/>
  <c r="I15" i="27"/>
  <c r="D13" i="28"/>
  <c r="G13" i="28" s="1"/>
  <c r="I13" i="28"/>
  <c r="D13" i="25"/>
  <c r="G13" i="25" s="1"/>
  <c r="I13" i="25"/>
  <c r="D14" i="22"/>
  <c r="G14" i="22" s="1"/>
  <c r="I14" i="22"/>
  <c r="D14" i="19"/>
  <c r="G14" i="19" s="1"/>
  <c r="I14" i="19"/>
  <c r="I13" i="18"/>
  <c r="J13" i="18" s="1"/>
  <c r="D14" i="18"/>
  <c r="G14" i="18" s="1"/>
  <c r="B14" i="28"/>
  <c r="A14" i="28" s="1"/>
  <c r="B15" i="19"/>
  <c r="A15" i="19" s="1"/>
  <c r="B14" i="21"/>
  <c r="A14" i="21" s="1"/>
  <c r="B16" i="27"/>
  <c r="B15" i="18"/>
  <c r="H15" i="18" s="1"/>
  <c r="B15" i="22"/>
  <c r="B16" i="20"/>
  <c r="A16" i="20" s="1"/>
  <c r="B14" i="26"/>
  <c r="A14" i="26" s="1"/>
  <c r="B14" i="24"/>
  <c r="A14" i="24" s="1"/>
  <c r="B15" i="23"/>
  <c r="A15" i="23" s="1"/>
  <c r="B16" i="29"/>
  <c r="A16" i="29" s="1"/>
  <c r="B14" i="25"/>
  <c r="H14" i="25" l="1"/>
  <c r="A14" i="25"/>
  <c r="H16" i="27"/>
  <c r="A16" i="27"/>
  <c r="H15" i="22"/>
  <c r="A15" i="22"/>
  <c r="I13" i="21"/>
  <c r="I15" i="20"/>
  <c r="I13" i="26"/>
  <c r="I14" i="23"/>
  <c r="I15" i="29"/>
  <c r="D15" i="23"/>
  <c r="G15" i="23" s="1"/>
  <c r="H15" i="23"/>
  <c r="I13" i="24"/>
  <c r="D15" i="19"/>
  <c r="G15" i="19" s="1"/>
  <c r="H15" i="19"/>
  <c r="D14" i="21"/>
  <c r="G14" i="21" s="1"/>
  <c r="H14" i="21"/>
  <c r="D14" i="26"/>
  <c r="G14" i="26" s="1"/>
  <c r="H14" i="26"/>
  <c r="D14" i="28"/>
  <c r="G14" i="28" s="1"/>
  <c r="H14" i="28"/>
  <c r="D14" i="24"/>
  <c r="G14" i="24" s="1"/>
  <c r="H14" i="24"/>
  <c r="D16" i="29"/>
  <c r="G16" i="29" s="1"/>
  <c r="H16" i="29"/>
  <c r="D16" i="20"/>
  <c r="G16" i="20" s="1"/>
  <c r="H16" i="20"/>
  <c r="I14" i="25"/>
  <c r="D14" i="25"/>
  <c r="G14" i="25" s="1"/>
  <c r="D15" i="22"/>
  <c r="G15" i="22" s="1"/>
  <c r="I15" i="22"/>
  <c r="I16" i="27"/>
  <c r="D16" i="27"/>
  <c r="G16" i="27" s="1"/>
  <c r="D15" i="18"/>
  <c r="G15" i="18" s="1"/>
  <c r="I14" i="18"/>
  <c r="J14" i="18" s="1"/>
  <c r="B15" i="28"/>
  <c r="A15" i="28" s="1"/>
  <c r="B17" i="27"/>
  <c r="A17" i="27" s="1"/>
  <c r="B15" i="24"/>
  <c r="A15" i="24" s="1"/>
  <c r="B17" i="29"/>
  <c r="B16" i="22"/>
  <c r="A16" i="22" s="1"/>
  <c r="B16" i="19"/>
  <c r="A16" i="19" s="1"/>
  <c r="B16" i="18"/>
  <c r="H16" i="18" s="1"/>
  <c r="B15" i="25"/>
  <c r="A15" i="25" s="1"/>
  <c r="B16" i="23"/>
  <c r="A16" i="23" s="1"/>
  <c r="B15" i="21"/>
  <c r="A15" i="21" s="1"/>
  <c r="B15" i="26"/>
  <c r="A15" i="26" s="1"/>
  <c r="B17" i="20"/>
  <c r="A17" i="20" s="1"/>
  <c r="H17" i="29" l="1"/>
  <c r="A17" i="29"/>
  <c r="I15" i="23"/>
  <c r="I14" i="26"/>
  <c r="I14" i="21"/>
  <c r="I16" i="29"/>
  <c r="I16" i="20"/>
  <c r="D16" i="19"/>
  <c r="G16" i="19" s="1"/>
  <c r="H16" i="19"/>
  <c r="D15" i="26"/>
  <c r="G15" i="26" s="1"/>
  <c r="H15" i="26"/>
  <c r="I14" i="24"/>
  <c r="D15" i="21"/>
  <c r="G15" i="21" s="1"/>
  <c r="H15" i="21"/>
  <c r="D15" i="24"/>
  <c r="G15" i="24" s="1"/>
  <c r="I15" i="24" s="1"/>
  <c r="H15" i="24"/>
  <c r="D16" i="23"/>
  <c r="G16" i="23" s="1"/>
  <c r="H16" i="23"/>
  <c r="D15" i="28"/>
  <c r="G15" i="28" s="1"/>
  <c r="H15" i="28"/>
  <c r="D17" i="20"/>
  <c r="G17" i="20" s="1"/>
  <c r="H17" i="20"/>
  <c r="D16" i="22"/>
  <c r="G16" i="22" s="1"/>
  <c r="H16" i="22"/>
  <c r="D17" i="27"/>
  <c r="G17" i="27" s="1"/>
  <c r="H17" i="27"/>
  <c r="I14" i="28"/>
  <c r="D15" i="25"/>
  <c r="G15" i="25" s="1"/>
  <c r="H15" i="25"/>
  <c r="I15" i="19"/>
  <c r="D17" i="29"/>
  <c r="G17" i="29" s="1"/>
  <c r="I17" i="29"/>
  <c r="I15" i="18"/>
  <c r="J15" i="18" s="1"/>
  <c r="I16" i="18"/>
  <c r="D16" i="18"/>
  <c r="G16" i="18" s="1"/>
  <c r="B16" i="28"/>
  <c r="A16" i="28" s="1"/>
  <c r="B16" i="25"/>
  <c r="A16" i="25" s="1"/>
  <c r="B17" i="19"/>
  <c r="A17" i="19" s="1"/>
  <c r="B18" i="20"/>
  <c r="A18" i="20" s="1"/>
  <c r="B17" i="22"/>
  <c r="A17" i="22" s="1"/>
  <c r="B16" i="24"/>
  <c r="B16" i="26"/>
  <c r="A16" i="26" s="1"/>
  <c r="B17" i="18"/>
  <c r="H17" i="18" s="1"/>
  <c r="B16" i="21"/>
  <c r="B17" i="23"/>
  <c r="A17" i="23" s="1"/>
  <c r="B18" i="29"/>
  <c r="B18" i="27"/>
  <c r="A18" i="27" s="1"/>
  <c r="H16" i="21" l="1"/>
  <c r="A16" i="21"/>
  <c r="H18" i="29"/>
  <c r="A18" i="29"/>
  <c r="H16" i="24"/>
  <c r="A16" i="24"/>
  <c r="I15" i="26"/>
  <c r="I15" i="21"/>
  <c r="I16" i="19"/>
  <c r="I15" i="28"/>
  <c r="I17" i="20"/>
  <c r="I16" i="22"/>
  <c r="D18" i="20"/>
  <c r="G18" i="20" s="1"/>
  <c r="H18" i="20"/>
  <c r="D17" i="23"/>
  <c r="G17" i="23" s="1"/>
  <c r="H17" i="23"/>
  <c r="D16" i="25"/>
  <c r="G16" i="25" s="1"/>
  <c r="H16" i="25"/>
  <c r="I15" i="25"/>
  <c r="I16" i="23"/>
  <c r="D17" i="19"/>
  <c r="G17" i="19" s="1"/>
  <c r="H17" i="19"/>
  <c r="D16" i="28"/>
  <c r="G16" i="28" s="1"/>
  <c r="H16" i="28"/>
  <c r="D16" i="26"/>
  <c r="G16" i="26" s="1"/>
  <c r="H16" i="26"/>
  <c r="D18" i="27"/>
  <c r="G18" i="27" s="1"/>
  <c r="H18" i="27"/>
  <c r="I17" i="27"/>
  <c r="D17" i="22"/>
  <c r="G17" i="22" s="1"/>
  <c r="H17" i="22"/>
  <c r="D16" i="21"/>
  <c r="G16" i="21" s="1"/>
  <c r="I16" i="21"/>
  <c r="D16" i="24"/>
  <c r="G16" i="24" s="1"/>
  <c r="I16" i="24"/>
  <c r="D18" i="29"/>
  <c r="G18" i="29" s="1"/>
  <c r="I18" i="29"/>
  <c r="J16" i="18"/>
  <c r="I17" i="18"/>
  <c r="D17" i="18"/>
  <c r="G17" i="18" s="1"/>
  <c r="B17" i="28"/>
  <c r="A17" i="28" s="1"/>
  <c r="B18" i="19"/>
  <c r="A18" i="19" s="1"/>
  <c r="B18" i="22"/>
  <c r="A18" i="22" s="1"/>
  <c r="B19" i="27"/>
  <c r="A19" i="27" s="1"/>
  <c r="B18" i="18"/>
  <c r="H18" i="18" s="1"/>
  <c r="B19" i="29"/>
  <c r="A19" i="29" s="1"/>
  <c r="B18" i="23"/>
  <c r="B17" i="25"/>
  <c r="A17" i="25" s="1"/>
  <c r="B19" i="20"/>
  <c r="B17" i="21"/>
  <c r="B17" i="26"/>
  <c r="B17" i="24"/>
  <c r="H17" i="24" l="1"/>
  <c r="A17" i="24"/>
  <c r="H18" i="23"/>
  <c r="A18" i="23"/>
  <c r="H17" i="26"/>
  <c r="A17" i="26"/>
  <c r="H17" i="21"/>
  <c r="A17" i="21"/>
  <c r="H19" i="20"/>
  <c r="A19" i="20"/>
  <c r="I16" i="26"/>
  <c r="I18" i="20"/>
  <c r="I17" i="23"/>
  <c r="D19" i="27"/>
  <c r="G19" i="27" s="1"/>
  <c r="H19" i="27"/>
  <c r="D18" i="22"/>
  <c r="G18" i="22" s="1"/>
  <c r="H18" i="22"/>
  <c r="I17" i="22"/>
  <c r="I17" i="19"/>
  <c r="I16" i="25"/>
  <c r="D17" i="28"/>
  <c r="G17" i="28" s="1"/>
  <c r="H17" i="28"/>
  <c r="D17" i="25"/>
  <c r="G17" i="25" s="1"/>
  <c r="H17" i="25"/>
  <c r="I16" i="28"/>
  <c r="D19" i="29"/>
  <c r="G19" i="29" s="1"/>
  <c r="H19" i="29"/>
  <c r="D18" i="19"/>
  <c r="G18" i="19" s="1"/>
  <c r="H18" i="19"/>
  <c r="I18" i="27"/>
  <c r="D17" i="24"/>
  <c r="G17" i="24" s="1"/>
  <c r="I17" i="24"/>
  <c r="D19" i="20"/>
  <c r="G19" i="20" s="1"/>
  <c r="I19" i="20"/>
  <c r="I17" i="26"/>
  <c r="D17" i="26"/>
  <c r="G17" i="26" s="1"/>
  <c r="D17" i="21"/>
  <c r="G17" i="21" s="1"/>
  <c r="I17" i="21"/>
  <c r="D18" i="23"/>
  <c r="G18" i="23" s="1"/>
  <c r="I18" i="23"/>
  <c r="J17" i="18"/>
  <c r="D18" i="18"/>
  <c r="G18" i="18" s="1"/>
  <c r="I18" i="18" s="1"/>
  <c r="B18" i="28"/>
  <c r="A18" i="28" s="1"/>
  <c r="B19" i="22"/>
  <c r="A19" i="22" s="1"/>
  <c r="B18" i="21"/>
  <c r="A18" i="21" s="1"/>
  <c r="B18" i="24"/>
  <c r="A18" i="24" s="1"/>
  <c r="B20" i="20"/>
  <c r="B19" i="23"/>
  <c r="B18" i="26"/>
  <c r="B20" i="29"/>
  <c r="A20" i="29" s="1"/>
  <c r="B20" i="27"/>
  <c r="A20" i="27" s="1"/>
  <c r="B19" i="19"/>
  <c r="A19" i="19" s="1"/>
  <c r="B18" i="25"/>
  <c r="A18" i="25" s="1"/>
  <c r="B19" i="18"/>
  <c r="H19" i="18" s="1"/>
  <c r="H20" i="20" l="1"/>
  <c r="A20" i="20"/>
  <c r="H19" i="23"/>
  <c r="A19" i="23"/>
  <c r="H18" i="26"/>
  <c r="A18" i="26"/>
  <c r="I19" i="29"/>
  <c r="I19" i="27"/>
  <c r="I18" i="22"/>
  <c r="D19" i="19"/>
  <c r="G19" i="19" s="1"/>
  <c r="H19" i="19"/>
  <c r="D20" i="29"/>
  <c r="G20" i="29" s="1"/>
  <c r="H20" i="29"/>
  <c r="D20" i="27"/>
  <c r="G20" i="27" s="1"/>
  <c r="H20" i="27"/>
  <c r="D18" i="21"/>
  <c r="G18" i="21" s="1"/>
  <c r="H18" i="21"/>
  <c r="I17" i="28"/>
  <c r="D19" i="22"/>
  <c r="G19" i="22" s="1"/>
  <c r="H19" i="22"/>
  <c r="D18" i="28"/>
  <c r="G18" i="28" s="1"/>
  <c r="H18" i="28"/>
  <c r="I17" i="25"/>
  <c r="D18" i="25"/>
  <c r="G18" i="25" s="1"/>
  <c r="H18" i="25"/>
  <c r="I18" i="19"/>
  <c r="D18" i="24"/>
  <c r="G18" i="24" s="1"/>
  <c r="H18" i="24"/>
  <c r="I18" i="26"/>
  <c r="D18" i="26"/>
  <c r="G18" i="26" s="1"/>
  <c r="D19" i="23"/>
  <c r="G19" i="23" s="1"/>
  <c r="I19" i="23"/>
  <c r="D20" i="20"/>
  <c r="G20" i="20" s="1"/>
  <c r="I20" i="20"/>
  <c r="J18" i="18"/>
  <c r="D19" i="18"/>
  <c r="G19" i="18" s="1"/>
  <c r="B19" i="28"/>
  <c r="B19" i="25"/>
  <c r="A19" i="25" s="1"/>
  <c r="B19" i="21"/>
  <c r="A19" i="21" s="1"/>
  <c r="B21" i="27"/>
  <c r="A21" i="27" s="1"/>
  <c r="B21" i="20"/>
  <c r="A21" i="20" s="1"/>
  <c r="B19" i="24"/>
  <c r="A19" i="24" s="1"/>
  <c r="B19" i="26"/>
  <c r="A19" i="26" s="1"/>
  <c r="B20" i="18"/>
  <c r="H20" i="18" s="1"/>
  <c r="B20" i="19"/>
  <c r="B20" i="22"/>
  <c r="A20" i="22" s="1"/>
  <c r="B21" i="29"/>
  <c r="A21" i="29" s="1"/>
  <c r="B20" i="23"/>
  <c r="A20" i="23" s="1"/>
  <c r="H20" i="19" l="1"/>
  <c r="A20" i="19"/>
  <c r="H19" i="28"/>
  <c r="A19" i="28"/>
  <c r="I20" i="27"/>
  <c r="I18" i="21"/>
  <c r="I19" i="19"/>
  <c r="I19" i="22"/>
  <c r="I18" i="25"/>
  <c r="I20" i="29"/>
  <c r="D19" i="24"/>
  <c r="G19" i="24" s="1"/>
  <c r="H19" i="24"/>
  <c r="D21" i="27"/>
  <c r="G21" i="27" s="1"/>
  <c r="H21" i="27"/>
  <c r="D20" i="23"/>
  <c r="G20" i="23" s="1"/>
  <c r="H20" i="23"/>
  <c r="D19" i="21"/>
  <c r="G19" i="21" s="1"/>
  <c r="H19" i="21"/>
  <c r="D21" i="29"/>
  <c r="G21" i="29" s="1"/>
  <c r="H21" i="29"/>
  <c r="D20" i="22"/>
  <c r="G20" i="22" s="1"/>
  <c r="H20" i="22"/>
  <c r="D19" i="25"/>
  <c r="G19" i="25" s="1"/>
  <c r="H19" i="25"/>
  <c r="D19" i="26"/>
  <c r="G19" i="26" s="1"/>
  <c r="H19" i="26"/>
  <c r="I18" i="28"/>
  <c r="I18" i="24"/>
  <c r="D21" i="20"/>
  <c r="G21" i="20" s="1"/>
  <c r="H21" i="20"/>
  <c r="D19" i="28"/>
  <c r="G19" i="28" s="1"/>
  <c r="I19" i="28"/>
  <c r="D20" i="19"/>
  <c r="G20" i="19" s="1"/>
  <c r="I20" i="19"/>
  <c r="D20" i="18"/>
  <c r="G20" i="18" s="1"/>
  <c r="I20" i="18" s="1"/>
  <c r="I19" i="18"/>
  <c r="J19" i="18" s="1"/>
  <c r="B20" i="28"/>
  <c r="B21" i="19"/>
  <c r="B22" i="20"/>
  <c r="A22" i="20" s="1"/>
  <c r="B22" i="29"/>
  <c r="A22" i="29" s="1"/>
  <c r="B22" i="27"/>
  <c r="B21" i="22"/>
  <c r="B20" i="25"/>
  <c r="B21" i="18"/>
  <c r="H21" i="18" s="1"/>
  <c r="B20" i="24"/>
  <c r="A20" i="24" s="1"/>
  <c r="B21" i="23"/>
  <c r="A21" i="23" s="1"/>
  <c r="B20" i="26"/>
  <c r="A20" i="26" s="1"/>
  <c r="B20" i="21"/>
  <c r="A20" i="21" s="1"/>
  <c r="H21" i="19" l="1"/>
  <c r="A21" i="19"/>
  <c r="H20" i="28"/>
  <c r="A20" i="28"/>
  <c r="H20" i="25"/>
  <c r="A20" i="25"/>
  <c r="H21" i="22"/>
  <c r="A21" i="22"/>
  <c r="H22" i="27"/>
  <c r="A22" i="27"/>
  <c r="I19" i="24"/>
  <c r="I20" i="23"/>
  <c r="I19" i="25"/>
  <c r="I21" i="27"/>
  <c r="I19" i="26"/>
  <c r="D22" i="20"/>
  <c r="G22" i="20" s="1"/>
  <c r="H22" i="20"/>
  <c r="D22" i="29"/>
  <c r="G22" i="29" s="1"/>
  <c r="H22" i="29"/>
  <c r="D20" i="24"/>
  <c r="G20" i="24" s="1"/>
  <c r="H20" i="24"/>
  <c r="I21" i="20"/>
  <c r="D20" i="26"/>
  <c r="G20" i="26" s="1"/>
  <c r="H20" i="26"/>
  <c r="D21" i="23"/>
  <c r="G21" i="23" s="1"/>
  <c r="H21" i="23"/>
  <c r="I21" i="29"/>
  <c r="D20" i="21"/>
  <c r="G20" i="21" s="1"/>
  <c r="H20" i="21"/>
  <c r="I20" i="22"/>
  <c r="I19" i="21"/>
  <c r="D20" i="28"/>
  <c r="G20" i="28" s="1"/>
  <c r="I20" i="28"/>
  <c r="I21" i="19"/>
  <c r="D21" i="19"/>
  <c r="G21" i="19" s="1"/>
  <c r="D20" i="25"/>
  <c r="G20" i="25" s="1"/>
  <c r="I20" i="25"/>
  <c r="D21" i="22"/>
  <c r="G21" i="22" s="1"/>
  <c r="I21" i="22"/>
  <c r="I22" i="27"/>
  <c r="D22" i="27"/>
  <c r="G22" i="27" s="1"/>
  <c r="J20" i="18"/>
  <c r="D21" i="18"/>
  <c r="G21" i="18" s="1"/>
  <c r="B21" i="28"/>
  <c r="A21" i="28" s="1"/>
  <c r="B23" i="27"/>
  <c r="B21" i="25"/>
  <c r="B23" i="20"/>
  <c r="A23" i="20" s="1"/>
  <c r="B21" i="26"/>
  <c r="A21" i="26" s="1"/>
  <c r="B22" i="18"/>
  <c r="H22" i="18" s="1"/>
  <c r="B22" i="22"/>
  <c r="B23" i="29"/>
  <c r="A23" i="29" s="1"/>
  <c r="B21" i="24"/>
  <c r="A21" i="24" s="1"/>
  <c r="B22" i="23"/>
  <c r="A22" i="23" s="1"/>
  <c r="B22" i="19"/>
  <c r="A22" i="19" s="1"/>
  <c r="B21" i="21"/>
  <c r="A21" i="21" s="1"/>
  <c r="H21" i="25" l="1"/>
  <c r="A21" i="25"/>
  <c r="H23" i="27"/>
  <c r="A23" i="27"/>
  <c r="H22" i="22"/>
  <c r="A22" i="22"/>
  <c r="I22" i="29"/>
  <c r="I20" i="24"/>
  <c r="I21" i="23"/>
  <c r="I20" i="21"/>
  <c r="I22" i="20"/>
  <c r="D22" i="19"/>
  <c r="G22" i="19" s="1"/>
  <c r="H22" i="19"/>
  <c r="D22" i="23"/>
  <c r="G22" i="23" s="1"/>
  <c r="H22" i="23"/>
  <c r="D23" i="29"/>
  <c r="G23" i="29" s="1"/>
  <c r="H23" i="29"/>
  <c r="D21" i="28"/>
  <c r="G21" i="28" s="1"/>
  <c r="H21" i="28"/>
  <c r="D23" i="20"/>
  <c r="G23" i="20" s="1"/>
  <c r="H23" i="20"/>
  <c r="D21" i="24"/>
  <c r="G21" i="24" s="1"/>
  <c r="H21" i="24"/>
  <c r="D21" i="21"/>
  <c r="G21" i="21" s="1"/>
  <c r="H21" i="21"/>
  <c r="I20" i="26"/>
  <c r="D21" i="26"/>
  <c r="G21" i="26" s="1"/>
  <c r="H21" i="26"/>
  <c r="I21" i="25"/>
  <c r="D21" i="25"/>
  <c r="G21" i="25" s="1"/>
  <c r="I22" i="22"/>
  <c r="D22" i="22"/>
  <c r="G22" i="22" s="1"/>
  <c r="D23" i="27"/>
  <c r="G23" i="27" s="1"/>
  <c r="I23" i="27"/>
  <c r="D22" i="18"/>
  <c r="G22" i="18" s="1"/>
  <c r="I21" i="18"/>
  <c r="J21" i="18" s="1"/>
  <c r="B22" i="28"/>
  <c r="A22" i="28" s="1"/>
  <c r="B22" i="21"/>
  <c r="A22" i="21" s="1"/>
  <c r="B23" i="22"/>
  <c r="A23" i="22" s="1"/>
  <c r="B22" i="25"/>
  <c r="A22" i="25" s="1"/>
  <c r="B23" i="19"/>
  <c r="A23" i="19" s="1"/>
  <c r="B23" i="23"/>
  <c r="A23" i="23" s="1"/>
  <c r="B22" i="26"/>
  <c r="A22" i="26" s="1"/>
  <c r="B22" i="24"/>
  <c r="A22" i="24" s="1"/>
  <c r="B23" i="18"/>
  <c r="H23" i="18" s="1"/>
  <c r="B24" i="27"/>
  <c r="A24" i="27" s="1"/>
  <c r="B24" i="29"/>
  <c r="B24" i="20"/>
  <c r="A24" i="20" s="1"/>
  <c r="H24" i="29" l="1"/>
  <c r="A24" i="29"/>
  <c r="I21" i="21"/>
  <c r="I22" i="19"/>
  <c r="I23" i="29"/>
  <c r="I22" i="23"/>
  <c r="D23" i="19"/>
  <c r="G23" i="19" s="1"/>
  <c r="H23" i="19"/>
  <c r="I23" i="20"/>
  <c r="D22" i="25"/>
  <c r="G22" i="25" s="1"/>
  <c r="H22" i="25"/>
  <c r="D24" i="27"/>
  <c r="G24" i="27" s="1"/>
  <c r="H24" i="27"/>
  <c r="D24" i="20"/>
  <c r="G24" i="20" s="1"/>
  <c r="H24" i="20"/>
  <c r="D22" i="24"/>
  <c r="G22" i="24" s="1"/>
  <c r="H22" i="24"/>
  <c r="D22" i="28"/>
  <c r="G22" i="28" s="1"/>
  <c r="H22" i="28"/>
  <c r="D23" i="22"/>
  <c r="G23" i="22" s="1"/>
  <c r="H23" i="22"/>
  <c r="I21" i="24"/>
  <c r="I21" i="26"/>
  <c r="I21" i="28"/>
  <c r="D22" i="21"/>
  <c r="G22" i="21" s="1"/>
  <c r="H22" i="21"/>
  <c r="D22" i="26"/>
  <c r="G22" i="26" s="1"/>
  <c r="H22" i="26"/>
  <c r="D23" i="23"/>
  <c r="G23" i="23" s="1"/>
  <c r="H23" i="23"/>
  <c r="I24" i="29"/>
  <c r="D24" i="29"/>
  <c r="G24" i="29" s="1"/>
  <c r="I22" i="18"/>
  <c r="J22" i="18" s="1"/>
  <c r="I23" i="18"/>
  <c r="D23" i="18"/>
  <c r="G23" i="18" s="1"/>
  <c r="B23" i="28"/>
  <c r="A23" i="28" s="1"/>
  <c r="B25" i="27"/>
  <c r="A25" i="27" s="1"/>
  <c r="B24" i="22"/>
  <c r="A24" i="22" s="1"/>
  <c r="B23" i="26"/>
  <c r="A23" i="26" s="1"/>
  <c r="B24" i="18"/>
  <c r="H24" i="18" s="1"/>
  <c r="B24" i="19"/>
  <c r="A24" i="19" s="1"/>
  <c r="B25" i="29"/>
  <c r="B23" i="24"/>
  <c r="B23" i="25"/>
  <c r="A23" i="25" s="1"/>
  <c r="B23" i="21"/>
  <c r="B25" i="20"/>
  <c r="A25" i="20" s="1"/>
  <c r="B24" i="23"/>
  <c r="A24" i="23" s="1"/>
  <c r="H23" i="24" l="1"/>
  <c r="A23" i="24"/>
  <c r="H23" i="21"/>
  <c r="A23" i="21"/>
  <c r="H25" i="29"/>
  <c r="A25" i="29"/>
  <c r="I23" i="19"/>
  <c r="I22" i="25"/>
  <c r="I22" i="24"/>
  <c r="I22" i="21"/>
  <c r="I23" i="22"/>
  <c r="I24" i="27"/>
  <c r="D23" i="26"/>
  <c r="G23" i="26" s="1"/>
  <c r="H23" i="26"/>
  <c r="D24" i="22"/>
  <c r="G24" i="22" s="1"/>
  <c r="H24" i="22"/>
  <c r="D23" i="25"/>
  <c r="G23" i="25" s="1"/>
  <c r="H23" i="25"/>
  <c r="D23" i="28"/>
  <c r="G23" i="28" s="1"/>
  <c r="H23" i="28"/>
  <c r="I22" i="28"/>
  <c r="D24" i="23"/>
  <c r="G24" i="23" s="1"/>
  <c r="H24" i="23"/>
  <c r="D24" i="19"/>
  <c r="G24" i="19" s="1"/>
  <c r="H24" i="19"/>
  <c r="I23" i="23"/>
  <c r="D25" i="27"/>
  <c r="G25" i="27" s="1"/>
  <c r="H25" i="27"/>
  <c r="I24" i="20"/>
  <c r="D25" i="20"/>
  <c r="G25" i="20" s="1"/>
  <c r="H25" i="20"/>
  <c r="I22" i="26"/>
  <c r="I23" i="24"/>
  <c r="D23" i="24"/>
  <c r="G23" i="24" s="1"/>
  <c r="I25" i="29"/>
  <c r="D25" i="29"/>
  <c r="G25" i="29" s="1"/>
  <c r="D23" i="21"/>
  <c r="G23" i="21" s="1"/>
  <c r="I23" i="21"/>
  <c r="J23" i="18"/>
  <c r="I24" i="18"/>
  <c r="D24" i="18"/>
  <c r="G24" i="18" s="1"/>
  <c r="B24" i="28"/>
  <c r="A24" i="28" s="1"/>
  <c r="B25" i="23"/>
  <c r="B25" i="22"/>
  <c r="A25" i="22" s="1"/>
  <c r="B24" i="24"/>
  <c r="B24" i="21"/>
  <c r="B25" i="18"/>
  <c r="H25" i="18" s="1"/>
  <c r="B26" i="27"/>
  <c r="A26" i="27" s="1"/>
  <c r="B24" i="25"/>
  <c r="A24" i="25" s="1"/>
  <c r="B26" i="29"/>
  <c r="A26" i="29" s="1"/>
  <c r="B24" i="26"/>
  <c r="B26" i="20"/>
  <c r="B25" i="19"/>
  <c r="A25" i="19" s="1"/>
  <c r="H24" i="24" l="1"/>
  <c r="A24" i="24"/>
  <c r="H26" i="20"/>
  <c r="A26" i="20"/>
  <c r="H24" i="26"/>
  <c r="A24" i="26"/>
  <c r="H25" i="23"/>
  <c r="A25" i="23"/>
  <c r="H24" i="21"/>
  <c r="A24" i="21"/>
  <c r="I23" i="26"/>
  <c r="I24" i="19"/>
  <c r="I25" i="27"/>
  <c r="I23" i="25"/>
  <c r="I23" i="28"/>
  <c r="D25" i="22"/>
  <c r="G25" i="22" s="1"/>
  <c r="H25" i="22"/>
  <c r="I24" i="23"/>
  <c r="D25" i="19"/>
  <c r="G25" i="19" s="1"/>
  <c r="H25" i="19"/>
  <c r="I24" i="22"/>
  <c r="D26" i="29"/>
  <c r="G26" i="29" s="1"/>
  <c r="H26" i="29"/>
  <c r="D24" i="25"/>
  <c r="G24" i="25" s="1"/>
  <c r="H24" i="25"/>
  <c r="D26" i="27"/>
  <c r="G26" i="27" s="1"/>
  <c r="H26" i="27"/>
  <c r="D24" i="28"/>
  <c r="G24" i="28" s="1"/>
  <c r="H24" i="28"/>
  <c r="I25" i="20"/>
  <c r="I24" i="21"/>
  <c r="D24" i="21"/>
  <c r="G24" i="21" s="1"/>
  <c r="I26" i="20"/>
  <c r="D26" i="20"/>
  <c r="G26" i="20" s="1"/>
  <c r="D25" i="23"/>
  <c r="G25" i="23" s="1"/>
  <c r="I25" i="23"/>
  <c r="I24" i="26"/>
  <c r="D24" i="26"/>
  <c r="G24" i="26" s="1"/>
  <c r="D24" i="24"/>
  <c r="G24" i="24" s="1"/>
  <c r="I24" i="24"/>
  <c r="J24" i="18"/>
  <c r="D25" i="18"/>
  <c r="G25" i="18" s="1"/>
  <c r="B25" i="28"/>
  <c r="A25" i="28" s="1"/>
  <c r="B26" i="23"/>
  <c r="B25" i="25"/>
  <c r="A25" i="25" s="1"/>
  <c r="B27" i="29"/>
  <c r="B26" i="22"/>
  <c r="A26" i="22" s="1"/>
  <c r="B27" i="20"/>
  <c r="B26" i="19"/>
  <c r="A26" i="19" s="1"/>
  <c r="B25" i="21"/>
  <c r="A25" i="21" s="1"/>
  <c r="B27" i="27"/>
  <c r="A27" i="27" s="1"/>
  <c r="B25" i="26"/>
  <c r="B26" i="18"/>
  <c r="H26" i="18" s="1"/>
  <c r="B25" i="24"/>
  <c r="A25" i="24" s="1"/>
  <c r="H27" i="29" l="1"/>
  <c r="A27" i="29"/>
  <c r="H27" i="20"/>
  <c r="A27" i="20"/>
  <c r="H26" i="23"/>
  <c r="A26" i="23"/>
  <c r="H25" i="26"/>
  <c r="A25" i="26"/>
  <c r="I24" i="28"/>
  <c r="I25" i="22"/>
  <c r="I26" i="29"/>
  <c r="D25" i="21"/>
  <c r="G25" i="21" s="1"/>
  <c r="H25" i="21"/>
  <c r="I24" i="25"/>
  <c r="D27" i="27"/>
  <c r="G27" i="27" s="1"/>
  <c r="H27" i="27"/>
  <c r="D25" i="25"/>
  <c r="G25" i="25" s="1"/>
  <c r="H25" i="25"/>
  <c r="I25" i="19"/>
  <c r="D25" i="28"/>
  <c r="G25" i="28" s="1"/>
  <c r="H25" i="28"/>
  <c r="I26" i="27"/>
  <c r="D26" i="19"/>
  <c r="G26" i="19" s="1"/>
  <c r="H26" i="19"/>
  <c r="D25" i="24"/>
  <c r="G25" i="24" s="1"/>
  <c r="H25" i="24"/>
  <c r="D26" i="22"/>
  <c r="G26" i="22" s="1"/>
  <c r="H26" i="22"/>
  <c r="D26" i="23"/>
  <c r="G26" i="23" s="1"/>
  <c r="I26" i="23"/>
  <c r="D27" i="29"/>
  <c r="G27" i="29" s="1"/>
  <c r="I27" i="29" s="1"/>
  <c r="D27" i="20"/>
  <c r="G27" i="20" s="1"/>
  <c r="I27" i="20"/>
  <c r="I25" i="26"/>
  <c r="D25" i="26"/>
  <c r="G25" i="26" s="1"/>
  <c r="I25" i="18"/>
  <c r="J25" i="18" s="1"/>
  <c r="D26" i="18"/>
  <c r="G26" i="18" s="1"/>
  <c r="B26" i="28"/>
  <c r="B26" i="25"/>
  <c r="A26" i="25" s="1"/>
  <c r="B28" i="20"/>
  <c r="A28" i="20" s="1"/>
  <c r="B28" i="27"/>
  <c r="A28" i="27" s="1"/>
  <c r="B28" i="29"/>
  <c r="B27" i="18"/>
  <c r="H27" i="18" s="1"/>
  <c r="B26" i="21"/>
  <c r="A26" i="21" s="1"/>
  <c r="B27" i="23"/>
  <c r="A27" i="23" s="1"/>
  <c r="B26" i="26"/>
  <c r="A26" i="26" s="1"/>
  <c r="B26" i="24"/>
  <c r="A26" i="24" s="1"/>
  <c r="B27" i="19"/>
  <c r="B27" i="22"/>
  <c r="A27" i="22" s="1"/>
  <c r="H27" i="19" l="1"/>
  <c r="A27" i="19"/>
  <c r="H26" i="28"/>
  <c r="A26" i="28"/>
  <c r="H28" i="29"/>
  <c r="A28" i="29"/>
  <c r="I27" i="27"/>
  <c r="I25" i="21"/>
  <c r="I26" i="19"/>
  <c r="I25" i="24"/>
  <c r="I25" i="25"/>
  <c r="D28" i="20"/>
  <c r="G28" i="20" s="1"/>
  <c r="H28" i="20"/>
  <c r="D28" i="27"/>
  <c r="G28" i="27" s="1"/>
  <c r="H28" i="27"/>
  <c r="D26" i="25"/>
  <c r="G26" i="25" s="1"/>
  <c r="H26" i="25"/>
  <c r="D26" i="24"/>
  <c r="G26" i="24" s="1"/>
  <c r="H26" i="24"/>
  <c r="D26" i="26"/>
  <c r="G26" i="26" s="1"/>
  <c r="H26" i="26"/>
  <c r="D27" i="23"/>
  <c r="G27" i="23" s="1"/>
  <c r="H27" i="23"/>
  <c r="I25" i="28"/>
  <c r="D26" i="21"/>
  <c r="G26" i="21" s="1"/>
  <c r="H26" i="21"/>
  <c r="I26" i="22"/>
  <c r="D27" i="22"/>
  <c r="G27" i="22" s="1"/>
  <c r="H27" i="22"/>
  <c r="D27" i="19"/>
  <c r="G27" i="19" s="1"/>
  <c r="I27" i="19"/>
  <c r="D28" i="29"/>
  <c r="G28" i="29" s="1"/>
  <c r="I28" i="29" s="1"/>
  <c r="D26" i="28"/>
  <c r="G26" i="28" s="1"/>
  <c r="I26" i="28"/>
  <c r="I26" i="18"/>
  <c r="J26" i="18" s="1"/>
  <c r="D27" i="18"/>
  <c r="G27" i="18" s="1"/>
  <c r="B27" i="28"/>
  <c r="B27" i="26"/>
  <c r="A27" i="26" s="1"/>
  <c r="B29" i="20"/>
  <c r="A29" i="20" s="1"/>
  <c r="B28" i="23"/>
  <c r="A28" i="23" s="1"/>
  <c r="B28" i="19"/>
  <c r="B27" i="21"/>
  <c r="A27" i="21" s="1"/>
  <c r="B27" i="25"/>
  <c r="B29" i="29"/>
  <c r="B29" i="27"/>
  <c r="B27" i="24"/>
  <c r="A27" i="24" s="1"/>
  <c r="B28" i="18"/>
  <c r="H28" i="18" s="1"/>
  <c r="B28" i="22"/>
  <c r="H29" i="27" l="1"/>
  <c r="A29" i="27"/>
  <c r="H27" i="28"/>
  <c r="A27" i="28"/>
  <c r="H28" i="22"/>
  <c r="A28" i="22"/>
  <c r="H29" i="29"/>
  <c r="A29" i="29"/>
  <c r="H27" i="25"/>
  <c r="A27" i="25"/>
  <c r="H28" i="19"/>
  <c r="A28" i="19"/>
  <c r="I28" i="20"/>
  <c r="I28" i="27"/>
  <c r="I26" i="25"/>
  <c r="I26" i="21"/>
  <c r="I27" i="22"/>
  <c r="I26" i="24"/>
  <c r="I27" i="23"/>
  <c r="D28" i="23"/>
  <c r="G28" i="23" s="1"/>
  <c r="H28" i="23"/>
  <c r="D27" i="24"/>
  <c r="G27" i="24" s="1"/>
  <c r="H27" i="24"/>
  <c r="D29" i="20"/>
  <c r="G29" i="20" s="1"/>
  <c r="H29" i="20"/>
  <c r="D27" i="26"/>
  <c r="G27" i="26" s="1"/>
  <c r="H27" i="26"/>
  <c r="D27" i="21"/>
  <c r="G27" i="21" s="1"/>
  <c r="H27" i="21"/>
  <c r="I26" i="26"/>
  <c r="I27" i="18"/>
  <c r="J27" i="18" s="1"/>
  <c r="D27" i="25"/>
  <c r="G27" i="25" s="1"/>
  <c r="I27" i="25"/>
  <c r="D28" i="19"/>
  <c r="G28" i="19" s="1"/>
  <c r="I28" i="19"/>
  <c r="I28" i="22"/>
  <c r="D28" i="22"/>
  <c r="G28" i="22" s="1"/>
  <c r="D27" i="28"/>
  <c r="G27" i="28" s="1"/>
  <c r="I27" i="28"/>
  <c r="D29" i="27"/>
  <c r="G29" i="27" s="1"/>
  <c r="I29" i="27"/>
  <c r="D29" i="29"/>
  <c r="G29" i="29" s="1"/>
  <c r="I29" i="29" s="1"/>
  <c r="D28" i="18"/>
  <c r="G28" i="18" s="1"/>
  <c r="B28" i="28"/>
  <c r="A28" i="28" s="1"/>
  <c r="B29" i="22"/>
  <c r="B30" i="20"/>
  <c r="A30" i="20" s="1"/>
  <c r="B29" i="23"/>
  <c r="A29" i="23" s="1"/>
  <c r="B30" i="27"/>
  <c r="B29" i="18"/>
  <c r="H29" i="18" s="1"/>
  <c r="B28" i="21"/>
  <c r="A28" i="21" s="1"/>
  <c r="B30" i="29"/>
  <c r="A30" i="29" s="1"/>
  <c r="B29" i="19"/>
  <c r="A29" i="19" s="1"/>
  <c r="B28" i="26"/>
  <c r="A28" i="26" s="1"/>
  <c r="B28" i="25"/>
  <c r="B28" i="24"/>
  <c r="A28" i="24" s="1"/>
  <c r="H30" i="27" l="1"/>
  <c r="A30" i="27"/>
  <c r="H29" i="22"/>
  <c r="A29" i="22"/>
  <c r="H28" i="25"/>
  <c r="A28" i="25"/>
  <c r="I27" i="26"/>
  <c r="I28" i="23"/>
  <c r="D29" i="23"/>
  <c r="G29" i="23" s="1"/>
  <c r="H29" i="23"/>
  <c r="D28" i="24"/>
  <c r="G28" i="24" s="1"/>
  <c r="H28" i="24"/>
  <c r="D28" i="26"/>
  <c r="G28" i="26" s="1"/>
  <c r="H28" i="26"/>
  <c r="D30" i="20"/>
  <c r="G30" i="20" s="1"/>
  <c r="H30" i="20"/>
  <c r="I29" i="20"/>
  <c r="D30" i="29"/>
  <c r="G30" i="29" s="1"/>
  <c r="H30" i="29"/>
  <c r="D29" i="19"/>
  <c r="G29" i="19" s="1"/>
  <c r="H29" i="19"/>
  <c r="D28" i="28"/>
  <c r="G28" i="28" s="1"/>
  <c r="H28" i="28"/>
  <c r="I27" i="21"/>
  <c r="D28" i="21"/>
  <c r="G28" i="21" s="1"/>
  <c r="H28" i="21"/>
  <c r="I27" i="24"/>
  <c r="D29" i="22"/>
  <c r="G29" i="22" s="1"/>
  <c r="I29" i="22"/>
  <c r="I28" i="25"/>
  <c r="D28" i="25"/>
  <c r="G28" i="25" s="1"/>
  <c r="D30" i="27"/>
  <c r="G30" i="27" s="1"/>
  <c r="I30" i="27"/>
  <c r="I28" i="18"/>
  <c r="J28" i="18" s="1"/>
  <c r="D29" i="18"/>
  <c r="G29" i="18" s="1"/>
  <c r="B29" i="28"/>
  <c r="A29" i="28" s="1"/>
  <c r="B31" i="20"/>
  <c r="A31" i="20" s="1"/>
  <c r="B29" i="26"/>
  <c r="A29" i="26" s="1"/>
  <c r="B30" i="22"/>
  <c r="A30" i="22" s="1"/>
  <c r="B30" i="23"/>
  <c r="A30" i="23" s="1"/>
  <c r="B31" i="27"/>
  <c r="A31" i="27" s="1"/>
  <c r="B30" i="19"/>
  <c r="A30" i="19" s="1"/>
  <c r="B29" i="21"/>
  <c r="A29" i="21" s="1"/>
  <c r="B29" i="25"/>
  <c r="A29" i="25" s="1"/>
  <c r="B31" i="29"/>
  <c r="B29" i="24"/>
  <c r="A29" i="24" s="1"/>
  <c r="B30" i="18"/>
  <c r="H30" i="18" s="1"/>
  <c r="H31" i="29" l="1"/>
  <c r="A31" i="29"/>
  <c r="I28" i="24"/>
  <c r="I29" i="23"/>
  <c r="I28" i="26"/>
  <c r="I30" i="20"/>
  <c r="I29" i="19"/>
  <c r="I28" i="28"/>
  <c r="I30" i="29"/>
  <c r="D30" i="22"/>
  <c r="G30" i="22" s="1"/>
  <c r="H30" i="22"/>
  <c r="D29" i="26"/>
  <c r="G29" i="26" s="1"/>
  <c r="H29" i="26"/>
  <c r="D29" i="21"/>
  <c r="G29" i="21" s="1"/>
  <c r="H29" i="21"/>
  <c r="D30" i="19"/>
  <c r="G30" i="19" s="1"/>
  <c r="H30" i="19"/>
  <c r="D29" i="28"/>
  <c r="G29" i="28" s="1"/>
  <c r="H29" i="28"/>
  <c r="I28" i="21"/>
  <c r="D31" i="20"/>
  <c r="G31" i="20" s="1"/>
  <c r="H31" i="20"/>
  <c r="D29" i="25"/>
  <c r="G29" i="25" s="1"/>
  <c r="H29" i="25"/>
  <c r="D31" i="27"/>
  <c r="G31" i="27" s="1"/>
  <c r="H31" i="27"/>
  <c r="D29" i="24"/>
  <c r="G29" i="24" s="1"/>
  <c r="H29" i="24"/>
  <c r="D30" i="23"/>
  <c r="G30" i="23" s="1"/>
  <c r="H30" i="23"/>
  <c r="I31" i="29"/>
  <c r="D31" i="29"/>
  <c r="G31" i="29" s="1"/>
  <c r="I30" i="18"/>
  <c r="D30" i="18"/>
  <c r="G30" i="18" s="1"/>
  <c r="I29" i="18"/>
  <c r="J29" i="18" s="1"/>
  <c r="B30" i="28"/>
  <c r="A30" i="28" s="1"/>
  <c r="B32" i="29"/>
  <c r="B30" i="26"/>
  <c r="A30" i="26" s="1"/>
  <c r="B30" i="24"/>
  <c r="B30" i="25"/>
  <c r="A30" i="25" s="1"/>
  <c r="B31" i="19"/>
  <c r="A31" i="19" s="1"/>
  <c r="B32" i="27"/>
  <c r="A32" i="27" s="1"/>
  <c r="B31" i="22"/>
  <c r="A31" i="22" s="1"/>
  <c r="B32" i="20"/>
  <c r="A32" i="20" s="1"/>
  <c r="B30" i="21"/>
  <c r="B31" i="18"/>
  <c r="H31" i="18" s="1"/>
  <c r="B31" i="23"/>
  <c r="A31" i="23" s="1"/>
  <c r="H30" i="24" l="1"/>
  <c r="A30" i="24"/>
  <c r="H30" i="21"/>
  <c r="A30" i="21"/>
  <c r="H32" i="29"/>
  <c r="A32" i="29"/>
  <c r="I30" i="22"/>
  <c r="I29" i="26"/>
  <c r="I29" i="21"/>
  <c r="I31" i="20"/>
  <c r="I30" i="19"/>
  <c r="I29" i="24"/>
  <c r="D30" i="25"/>
  <c r="G30" i="25" s="1"/>
  <c r="H30" i="25"/>
  <c r="D30" i="26"/>
  <c r="G30" i="26" s="1"/>
  <c r="H30" i="26"/>
  <c r="D32" i="20"/>
  <c r="G32" i="20" s="1"/>
  <c r="H32" i="20"/>
  <c r="D31" i="22"/>
  <c r="G31" i="22" s="1"/>
  <c r="H31" i="22"/>
  <c r="D31" i="19"/>
  <c r="G31" i="19" s="1"/>
  <c r="H31" i="19"/>
  <c r="I31" i="27"/>
  <c r="I29" i="28"/>
  <c r="D32" i="27"/>
  <c r="G32" i="27" s="1"/>
  <c r="H32" i="27"/>
  <c r="D30" i="28"/>
  <c r="G30" i="28" s="1"/>
  <c r="H30" i="28"/>
  <c r="I30" i="23"/>
  <c r="D31" i="23"/>
  <c r="G31" i="23" s="1"/>
  <c r="H31" i="23"/>
  <c r="I29" i="25"/>
  <c r="D32" i="29"/>
  <c r="G32" i="29" s="1"/>
  <c r="I32" i="29"/>
  <c r="D30" i="21"/>
  <c r="G30" i="21" s="1"/>
  <c r="I30" i="21"/>
  <c r="D30" i="24"/>
  <c r="G30" i="24" s="1"/>
  <c r="I30" i="24"/>
  <c r="J30" i="18"/>
  <c r="I31" i="18"/>
  <c r="D31" i="18"/>
  <c r="G31" i="18" s="1"/>
  <c r="B31" i="28"/>
  <c r="A31" i="28" s="1"/>
  <c r="B31" i="25"/>
  <c r="A31" i="25" s="1"/>
  <c r="B33" i="29"/>
  <c r="A33" i="29" s="1"/>
  <c r="B33" i="27"/>
  <c r="A33" i="27" s="1"/>
  <c r="B32" i="19"/>
  <c r="A32" i="19" s="1"/>
  <c r="B31" i="24"/>
  <c r="B31" i="26"/>
  <c r="B32" i="18"/>
  <c r="H32" i="18" s="1"/>
  <c r="B33" i="20"/>
  <c r="B31" i="21"/>
  <c r="B32" i="23"/>
  <c r="B32" i="22"/>
  <c r="A32" i="22" s="1"/>
  <c r="H31" i="26" l="1"/>
  <c r="A31" i="26"/>
  <c r="H31" i="24"/>
  <c r="A31" i="24"/>
  <c r="H32" i="23"/>
  <c r="A32" i="23"/>
  <c r="H31" i="21"/>
  <c r="A31" i="21"/>
  <c r="H33" i="20"/>
  <c r="A33" i="20"/>
  <c r="I30" i="28"/>
  <c r="I30" i="25"/>
  <c r="I31" i="22"/>
  <c r="I32" i="27"/>
  <c r="I32" i="20"/>
  <c r="D33" i="27"/>
  <c r="G33" i="27" s="1"/>
  <c r="H33" i="27"/>
  <c r="D31" i="28"/>
  <c r="G31" i="28" s="1"/>
  <c r="H31" i="28"/>
  <c r="D33" i="29"/>
  <c r="G33" i="29" s="1"/>
  <c r="H33" i="29"/>
  <c r="D31" i="25"/>
  <c r="G31" i="25" s="1"/>
  <c r="H31" i="25"/>
  <c r="D32" i="22"/>
  <c r="G32" i="22" s="1"/>
  <c r="H32" i="22"/>
  <c r="I31" i="19"/>
  <c r="D32" i="19"/>
  <c r="G32" i="19" s="1"/>
  <c r="H32" i="19"/>
  <c r="I30" i="26"/>
  <c r="I31" i="23"/>
  <c r="I32" i="23"/>
  <c r="D32" i="23"/>
  <c r="G32" i="23" s="1"/>
  <c r="D31" i="24"/>
  <c r="G31" i="24" s="1"/>
  <c r="I31" i="24"/>
  <c r="D31" i="21"/>
  <c r="G31" i="21" s="1"/>
  <c r="I31" i="21"/>
  <c r="I31" i="26"/>
  <c r="D31" i="26"/>
  <c r="G31" i="26" s="1"/>
  <c r="D33" i="20"/>
  <c r="G33" i="20" s="1"/>
  <c r="I33" i="20"/>
  <c r="J31" i="18"/>
  <c r="D32" i="18"/>
  <c r="G32" i="18" s="1"/>
  <c r="B32" i="28"/>
  <c r="A32" i="28" s="1"/>
  <c r="B34" i="29"/>
  <c r="B33" i="23"/>
  <c r="B34" i="20"/>
  <c r="B33" i="18"/>
  <c r="H33" i="18" s="1"/>
  <c r="B32" i="24"/>
  <c r="A32" i="24" s="1"/>
  <c r="B32" i="25"/>
  <c r="A32" i="25" s="1"/>
  <c r="B32" i="21"/>
  <c r="A32" i="21" s="1"/>
  <c r="B33" i="22"/>
  <c r="A33" i="22" s="1"/>
  <c r="B32" i="26"/>
  <c r="B34" i="27"/>
  <c r="A34" i="27" s="1"/>
  <c r="H33" i="23" l="1"/>
  <c r="A33" i="23"/>
  <c r="H34" i="20"/>
  <c r="A34" i="20"/>
  <c r="H34" i="29"/>
  <c r="A34" i="29"/>
  <c r="H32" i="26"/>
  <c r="A32" i="26"/>
  <c r="I33" i="29"/>
  <c r="I31" i="28"/>
  <c r="I31" i="25"/>
  <c r="I33" i="27"/>
  <c r="D34" i="27"/>
  <c r="G34" i="27" s="1"/>
  <c r="I32" i="22"/>
  <c r="D32" i="21"/>
  <c r="G32" i="21" s="1"/>
  <c r="H32" i="21"/>
  <c r="D33" i="22"/>
  <c r="G33" i="22" s="1"/>
  <c r="H33" i="22"/>
  <c r="D32" i="28"/>
  <c r="G32" i="28" s="1"/>
  <c r="H32" i="28"/>
  <c r="D32" i="25"/>
  <c r="G32" i="25" s="1"/>
  <c r="H32" i="25"/>
  <c r="D32" i="24"/>
  <c r="G32" i="24" s="1"/>
  <c r="H32" i="24"/>
  <c r="I32" i="19"/>
  <c r="D33" i="23"/>
  <c r="G33" i="23" s="1"/>
  <c r="I33" i="23"/>
  <c r="D34" i="29"/>
  <c r="G34" i="29" s="1"/>
  <c r="I34" i="29" s="1"/>
  <c r="I32" i="26"/>
  <c r="D32" i="26"/>
  <c r="G32" i="26" s="1"/>
  <c r="D34" i="20"/>
  <c r="G34" i="20" s="1"/>
  <c r="I34" i="20"/>
  <c r="I32" i="18"/>
  <c r="J32" i="18" s="1"/>
  <c r="D33" i="18"/>
  <c r="G33" i="18" s="1"/>
  <c r="B33" i="28"/>
  <c r="B33" i="25"/>
  <c r="A33" i="25" s="1"/>
  <c r="B34" i="22"/>
  <c r="A34" i="22" s="1"/>
  <c r="B34" i="18"/>
  <c r="H34" i="18" s="1"/>
  <c r="B33" i="21"/>
  <c r="A33" i="21" s="1"/>
  <c r="B33" i="26"/>
  <c r="A33" i="26" s="1"/>
  <c r="B33" i="24"/>
  <c r="A33" i="24" s="1"/>
  <c r="H33" i="28" l="1"/>
  <c r="A33" i="28"/>
  <c r="I32" i="21"/>
  <c r="I34" i="27"/>
  <c r="I33" i="22"/>
  <c r="I32" i="28"/>
  <c r="D33" i="26"/>
  <c r="G33" i="26" s="1"/>
  <c r="H33" i="26"/>
  <c r="D33" i="21"/>
  <c r="G33" i="21" s="1"/>
  <c r="H33" i="21"/>
  <c r="I32" i="25"/>
  <c r="D34" i="22"/>
  <c r="G34" i="22" s="1"/>
  <c r="H34" i="22"/>
  <c r="D33" i="25"/>
  <c r="G33" i="25" s="1"/>
  <c r="H33" i="25"/>
  <c r="I32" i="24"/>
  <c r="D33" i="24"/>
  <c r="G33" i="24" s="1"/>
  <c r="H33" i="24"/>
  <c r="D33" i="28"/>
  <c r="G33" i="28" s="1"/>
  <c r="I33" i="28"/>
  <c r="D34" i="18"/>
  <c r="G34" i="18" s="1"/>
  <c r="I33" i="18"/>
  <c r="J33" i="18" s="1"/>
  <c r="B34" i="25"/>
  <c r="B34" i="24"/>
  <c r="A34" i="24" s="1"/>
  <c r="H34" i="25" l="1"/>
  <c r="A34" i="25"/>
  <c r="I33" i="21"/>
  <c r="I33" i="26"/>
  <c r="D34" i="24"/>
  <c r="G34" i="24" s="1"/>
  <c r="H34" i="24"/>
  <c r="I33" i="24"/>
  <c r="I33" i="25"/>
  <c r="I34" i="22"/>
  <c r="I34" i="18"/>
  <c r="J34" i="18" s="1"/>
  <c r="J35" i="18" s="1"/>
  <c r="D34" i="25"/>
  <c r="G34" i="25" s="1"/>
  <c r="I34" i="25"/>
  <c r="I34" i="24" l="1"/>
  <c r="J3" i="19"/>
  <c r="J4" i="19" s="1"/>
  <c r="J5" i="19" s="1"/>
  <c r="J6" i="19" s="1"/>
  <c r="J7" i="19" s="1"/>
  <c r="J8" i="19" s="1"/>
  <c r="J9" i="19" s="1"/>
  <c r="J10" i="19" s="1"/>
  <c r="J11" i="19" s="1"/>
  <c r="J12" i="19" s="1"/>
  <c r="J13" i="19" s="1"/>
  <c r="J14" i="19" s="1"/>
  <c r="J15" i="19" s="1"/>
  <c r="J16" i="19" s="1"/>
  <c r="J17" i="19" s="1"/>
  <c r="J18" i="19" s="1"/>
  <c r="J19" i="19" s="1"/>
  <c r="J20" i="19" s="1"/>
  <c r="J21" i="19" s="1"/>
  <c r="J22" i="19" s="1"/>
  <c r="J23" i="19" s="1"/>
  <c r="J24" i="19" s="1"/>
  <c r="J25" i="19" s="1"/>
  <c r="J26" i="19" s="1"/>
  <c r="J27" i="19" s="1"/>
  <c r="J28" i="19" s="1"/>
  <c r="J29" i="19" s="1"/>
  <c r="J30" i="19" s="1"/>
  <c r="J31" i="19" s="1"/>
  <c r="J32" i="19" s="1"/>
  <c r="J33" i="19" s="1"/>
  <c r="J3" i="20" s="1"/>
  <c r="J4" i="20" s="1"/>
  <c r="J5" i="20" s="1"/>
  <c r="J6" i="20" s="1"/>
  <c r="J7" i="20" s="1"/>
  <c r="J8" i="20" s="1"/>
  <c r="J9" i="20" s="1"/>
  <c r="J10" i="20" s="1"/>
  <c r="J11" i="20" s="1"/>
  <c r="J12" i="20" s="1"/>
  <c r="J13" i="20" s="1"/>
  <c r="J14" i="20" s="1"/>
  <c r="J15" i="20" s="1"/>
  <c r="J16" i="20" s="1"/>
  <c r="J17" i="20" s="1"/>
  <c r="J18" i="20" s="1"/>
  <c r="J19" i="20" s="1"/>
  <c r="J20" i="20" s="1"/>
  <c r="J21" i="20" s="1"/>
  <c r="J22" i="20" s="1"/>
  <c r="J23" i="20" s="1"/>
  <c r="J24" i="20" s="1"/>
  <c r="J25" i="20" s="1"/>
  <c r="J26" i="20" s="1"/>
  <c r="J27" i="20" s="1"/>
  <c r="J28" i="20" s="1"/>
  <c r="J29" i="20" s="1"/>
  <c r="J30" i="20" s="1"/>
  <c r="J31" i="20" s="1"/>
  <c r="J32" i="20" s="1"/>
  <c r="J33" i="20" s="1"/>
  <c r="J34" i="20" s="1"/>
  <c r="J35" i="20" s="1"/>
  <c r="J3" i="21" l="1"/>
  <c r="J4" i="21" s="1"/>
  <c r="J5" i="21" s="1"/>
  <c r="J6" i="21" s="1"/>
  <c r="J7" i="21" s="1"/>
  <c r="J8" i="21" s="1"/>
  <c r="J9" i="21" s="1"/>
  <c r="J10" i="21" s="1"/>
  <c r="J11" i="21" s="1"/>
  <c r="J12" i="21" s="1"/>
  <c r="J13" i="21" s="1"/>
  <c r="J14" i="21" s="1"/>
  <c r="J15" i="21" s="1"/>
  <c r="J16" i="21" s="1"/>
  <c r="J17" i="21" s="1"/>
  <c r="J18" i="21" s="1"/>
  <c r="J19" i="21" s="1"/>
  <c r="J20" i="21" s="1"/>
  <c r="J21" i="21" s="1"/>
  <c r="J22" i="21" s="1"/>
  <c r="J23" i="21" s="1"/>
  <c r="J24" i="21" s="1"/>
  <c r="J25" i="21" s="1"/>
  <c r="J26" i="21" s="1"/>
  <c r="J27" i="21" s="1"/>
  <c r="J28" i="21" s="1"/>
  <c r="J29" i="21" s="1"/>
  <c r="J30" i="21" s="1"/>
  <c r="J31" i="21" s="1"/>
  <c r="J32" i="21" s="1"/>
  <c r="J33" i="21" s="1"/>
  <c r="J34" i="21" s="1"/>
  <c r="J3" i="22" s="1"/>
  <c r="J4" i="22" s="1"/>
  <c r="J5" i="22" s="1"/>
  <c r="J6" i="22" s="1"/>
  <c r="J7" i="22" s="1"/>
  <c r="J8" i="22" s="1"/>
  <c r="J9" i="22" s="1"/>
  <c r="J10" i="22" s="1"/>
  <c r="J11" i="22" s="1"/>
  <c r="J12" i="22" s="1"/>
  <c r="J13" i="22" s="1"/>
  <c r="J14" i="22" s="1"/>
  <c r="J15" i="22" s="1"/>
  <c r="J16" i="22" s="1"/>
  <c r="J17" i="22" s="1"/>
  <c r="J18" i="22" s="1"/>
  <c r="J19" i="22" s="1"/>
  <c r="J20" i="22" s="1"/>
  <c r="J21" i="22" s="1"/>
  <c r="J22" i="22" s="1"/>
  <c r="J23" i="22" s="1"/>
  <c r="J24" i="22" s="1"/>
  <c r="J25" i="22" s="1"/>
  <c r="J26" i="22" s="1"/>
  <c r="J27" i="22" s="1"/>
  <c r="J28" i="22" s="1"/>
  <c r="J29" i="22" s="1"/>
  <c r="J30" i="22" s="1"/>
  <c r="J31" i="22" s="1"/>
  <c r="J32" i="22" s="1"/>
  <c r="J33" i="22" s="1"/>
  <c r="J34" i="22" s="1"/>
  <c r="J35" i="22" s="1"/>
  <c r="J3" i="23" l="1"/>
  <c r="J4" i="23" s="1"/>
  <c r="J5" i="23" s="1"/>
  <c r="J6" i="23" s="1"/>
  <c r="J7" i="23" s="1"/>
  <c r="J8" i="23" s="1"/>
  <c r="J9" i="23" s="1"/>
  <c r="J10" i="23" s="1"/>
  <c r="J11" i="23" s="1"/>
  <c r="J12" i="23" s="1"/>
  <c r="J13" i="23" s="1"/>
  <c r="J14" i="23" s="1"/>
  <c r="J15" i="23" s="1"/>
  <c r="J16" i="23" s="1"/>
  <c r="J17" i="23" s="1"/>
  <c r="J18" i="23" s="1"/>
  <c r="J19" i="23" s="1"/>
  <c r="J20" i="23" s="1"/>
  <c r="J21" i="23" s="1"/>
  <c r="J22" i="23" s="1"/>
  <c r="J23" i="23" s="1"/>
  <c r="J24" i="23" s="1"/>
  <c r="J25" i="23" s="1"/>
  <c r="J26" i="23" s="1"/>
  <c r="J27" i="23" s="1"/>
  <c r="J28" i="23" s="1"/>
  <c r="J29" i="23" s="1"/>
  <c r="J30" i="23" s="1"/>
  <c r="J31" i="23" s="1"/>
  <c r="J32" i="23" s="1"/>
  <c r="J33" i="23" s="1"/>
  <c r="J34" i="23" s="1"/>
  <c r="J3" i="24" s="1"/>
  <c r="J4" i="24" s="1"/>
  <c r="J5" i="24" s="1"/>
  <c r="J6" i="24" s="1"/>
  <c r="J7" i="24" s="1"/>
  <c r="J8" i="24" s="1"/>
  <c r="J9" i="24" s="1"/>
  <c r="J10" i="24" s="1"/>
  <c r="J11" i="24" s="1"/>
  <c r="J12" i="24" s="1"/>
  <c r="J13" i="24" s="1"/>
  <c r="J14" i="24" s="1"/>
  <c r="J15" i="24" s="1"/>
  <c r="J16" i="24" s="1"/>
  <c r="J17" i="24" s="1"/>
  <c r="J18" i="24" s="1"/>
  <c r="J19" i="24" s="1"/>
  <c r="J20" i="24" s="1"/>
  <c r="J21" i="24" s="1"/>
  <c r="J22" i="24" s="1"/>
  <c r="J23" i="24" s="1"/>
  <c r="J24" i="24" s="1"/>
  <c r="J25" i="24" s="1"/>
  <c r="J26" i="24" s="1"/>
  <c r="J27" i="24" s="1"/>
  <c r="J28" i="24" s="1"/>
  <c r="J29" i="24" s="1"/>
  <c r="J30" i="24" s="1"/>
  <c r="J31" i="24" s="1"/>
  <c r="J32" i="24" s="1"/>
  <c r="J33" i="24" s="1"/>
  <c r="J34" i="24" s="1"/>
  <c r="J35" i="24" s="1"/>
  <c r="J3" i="25" s="1"/>
  <c r="J4" i="25" s="1"/>
  <c r="J5" i="25" s="1"/>
  <c r="J6" i="25" s="1"/>
  <c r="J7" i="25" s="1"/>
  <c r="J8" i="25" s="1"/>
  <c r="J9" i="25" s="1"/>
  <c r="J10" i="25" s="1"/>
  <c r="J11" i="25" s="1"/>
  <c r="J12" i="25" s="1"/>
  <c r="J13" i="25" s="1"/>
  <c r="J14" i="25" s="1"/>
  <c r="J15" i="25" s="1"/>
  <c r="J16" i="25" s="1"/>
  <c r="J17" i="25" s="1"/>
  <c r="J18" i="25" s="1"/>
  <c r="J19" i="25" s="1"/>
  <c r="J20" i="25" s="1"/>
  <c r="J21" i="25" s="1"/>
  <c r="J22" i="25" s="1"/>
  <c r="J23" i="25" s="1"/>
  <c r="J24" i="25" s="1"/>
  <c r="J25" i="25" s="1"/>
  <c r="J26" i="25" s="1"/>
  <c r="J27" i="25" s="1"/>
  <c r="J28" i="25" s="1"/>
  <c r="J29" i="25" s="1"/>
  <c r="J30" i="25" s="1"/>
  <c r="J31" i="25" s="1"/>
  <c r="J32" i="25" s="1"/>
  <c r="J33" i="25" s="1"/>
  <c r="J34" i="25" s="1"/>
  <c r="J35" i="25" s="1"/>
  <c r="J3" i="26" s="1"/>
  <c r="J4" i="26" s="1"/>
  <c r="J5" i="26" l="1"/>
  <c r="J6" i="26" s="1"/>
  <c r="J7" i="26" s="1"/>
  <c r="J8" i="26" s="1"/>
  <c r="J9" i="26" s="1"/>
  <c r="J10" i="26" s="1"/>
  <c r="J11" i="26" s="1"/>
  <c r="J12" i="26" s="1"/>
  <c r="J13" i="26" s="1"/>
  <c r="J14" i="26" s="1"/>
  <c r="J15" i="26" s="1"/>
  <c r="J16" i="26" s="1"/>
  <c r="J17" i="26" s="1"/>
  <c r="J18" i="26" s="1"/>
  <c r="J19" i="26" s="1"/>
  <c r="J20" i="26" s="1"/>
  <c r="J21" i="26" s="1"/>
  <c r="J22" i="26" s="1"/>
  <c r="J23" i="26" s="1"/>
  <c r="J24" i="26" s="1"/>
  <c r="J25" i="26" s="1"/>
  <c r="J26" i="26" s="1"/>
  <c r="J27" i="26" s="1"/>
  <c r="J28" i="26" s="1"/>
  <c r="J29" i="26" s="1"/>
  <c r="J30" i="26" s="1"/>
  <c r="J31" i="26" s="1"/>
  <c r="J32" i="26" s="1"/>
  <c r="J33" i="26" s="1"/>
  <c r="J34" i="26" s="1"/>
  <c r="J3" i="27" s="1"/>
  <c r="J4" i="27" s="1"/>
  <c r="J5" i="27" s="1"/>
  <c r="J6" i="27" s="1"/>
  <c r="J7" i="27" s="1"/>
  <c r="J8" i="27" s="1"/>
  <c r="J9" i="27" s="1"/>
  <c r="J10" i="27" s="1"/>
  <c r="J11" i="27" s="1"/>
  <c r="J12" i="27" s="1"/>
  <c r="J13" i="27" s="1"/>
  <c r="J14" i="27" s="1"/>
  <c r="J15" i="27" s="1"/>
  <c r="J16" i="27" s="1"/>
  <c r="J17" i="27" s="1"/>
  <c r="J18" i="27" s="1"/>
  <c r="J19" i="27" s="1"/>
  <c r="J20" i="27" s="1"/>
  <c r="J21" i="27" s="1"/>
  <c r="J22" i="27" s="1"/>
  <c r="J23" i="27" s="1"/>
  <c r="J24" i="27" s="1"/>
  <c r="J25" i="27" s="1"/>
  <c r="J26" i="27" s="1"/>
  <c r="J27" i="27" s="1"/>
  <c r="J28" i="27" s="1"/>
  <c r="J29" i="27" s="1"/>
  <c r="J30" i="27" s="1"/>
  <c r="J31" i="27" s="1"/>
  <c r="J32" i="27" s="1"/>
  <c r="J33" i="27" s="1"/>
  <c r="J34" i="27" s="1"/>
  <c r="J35" i="27" s="1"/>
  <c r="J3" i="28" s="1"/>
  <c r="J4" i="28" s="1"/>
  <c r="J5" i="28" s="1"/>
  <c r="J6" i="28" s="1"/>
  <c r="J7" i="28" s="1"/>
  <c r="J8" i="28" s="1"/>
  <c r="J9" i="28" s="1"/>
  <c r="J10" i="28" s="1"/>
  <c r="J11" i="28" s="1"/>
  <c r="J12" i="28" s="1"/>
  <c r="J13" i="28" s="1"/>
  <c r="J14" i="28" s="1"/>
  <c r="J15" i="28" s="1"/>
  <c r="J16" i="28" s="1"/>
  <c r="J17" i="28" s="1"/>
  <c r="J18" i="28" s="1"/>
  <c r="J19" i="28" s="1"/>
  <c r="J20" i="28" s="1"/>
  <c r="J21" i="28" s="1"/>
  <c r="J22" i="28" s="1"/>
  <c r="J23" i="28" s="1"/>
  <c r="J24" i="28" s="1"/>
  <c r="J25" i="28" s="1"/>
  <c r="J26" i="28" s="1"/>
  <c r="J27" i="28" s="1"/>
  <c r="J28" i="28" s="1"/>
  <c r="J29" i="28" s="1"/>
  <c r="J30" i="28" s="1"/>
  <c r="J31" i="28" s="1"/>
  <c r="J32" i="28" s="1"/>
  <c r="J33" i="28" s="1"/>
  <c r="J34" i="28" s="1"/>
  <c r="J3" i="29" s="1"/>
  <c r="J4" i="29" s="1"/>
  <c r="J5" i="29" s="1"/>
  <c r="J6" i="29" s="1"/>
  <c r="J7" i="29" s="1"/>
  <c r="J8" i="29" s="1"/>
  <c r="J9" i="29" s="1"/>
  <c r="J10" i="29" s="1"/>
  <c r="J11" i="29" s="1"/>
  <c r="J12" i="29" s="1"/>
  <c r="J13" i="29" s="1"/>
  <c r="J14" i="29" s="1"/>
  <c r="J15" i="29" s="1"/>
  <c r="J16" i="29" s="1"/>
  <c r="J17" i="29" s="1"/>
  <c r="J18" i="29" s="1"/>
  <c r="J19" i="29" s="1"/>
  <c r="J20" i="29" s="1"/>
  <c r="J21" i="29" s="1"/>
  <c r="J22" i="29" s="1"/>
  <c r="J23" i="29" s="1"/>
  <c r="J24" i="29" s="1"/>
  <c r="J25" i="29" s="1"/>
  <c r="J26" i="29" s="1"/>
  <c r="J27" i="29" s="1"/>
  <c r="J28" i="29" s="1"/>
  <c r="J29" i="29" s="1"/>
  <c r="J30" i="29" s="1"/>
  <c r="J31" i="29" s="1"/>
  <c r="J32" i="29" s="1"/>
  <c r="J33" i="29" s="1"/>
  <c r="J34" i="29" s="1"/>
  <c r="J35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C2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Hier das entsprechende Jahr eintragen!</t>
        </r>
      </text>
    </comment>
    <comment ref="B6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 xml:space="preserve">Sind Sie AngestellterIn und die eingetragene Zeit stimmt nicht, einfach die korrekte Zeit eingeben!
</t>
        </r>
        <r>
          <rPr>
            <b/>
            <sz val="8"/>
            <color rgb="FF000000"/>
            <rFont val="Tahoma"/>
            <family val="2"/>
          </rPr>
          <t xml:space="preserve"> (z.B.:     ="38:00"  )</t>
        </r>
      </text>
    </comment>
    <comment ref="B9" authorId="0" shapeId="0" xr:uid="{00000000-0006-0000-0000-000003000000}">
      <text>
        <r>
          <rPr>
            <b/>
            <sz val="10"/>
            <color rgb="FF000000"/>
            <rFont val="Tahoma"/>
            <family val="2"/>
          </rPr>
          <t>Resturlaub aus dem Vorjahr!</t>
        </r>
      </text>
    </comment>
    <comment ref="B10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 </t>
        </r>
        <r>
          <rPr>
            <b/>
            <sz val="10"/>
            <color indexed="81"/>
            <rFont val="Tahoma"/>
            <family val="2"/>
          </rPr>
          <t xml:space="preserve">    Überstunden aus dem Vorjahr!</t>
        </r>
        <r>
          <rPr>
            <b/>
            <sz val="8"/>
            <color indexed="81"/>
            <rFont val="Tahoma"/>
            <family val="2"/>
          </rPr>
          <t xml:space="preserve">
Sie werden folgendermassen eingegeben:
                              ="09:30"
oder                     =-"00:30"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6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7" authorId="0" shapeId="0" xr:uid="{00000000-0006-0000-09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7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8" authorId="0" shapeId="0" xr:uid="{00000000-0006-0000-0A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6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7" authorId="0" shapeId="0" xr:uid="{00000000-0006-0000-0B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7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8" authorId="0" shapeId="0" xr:uid="{00000000-0006-0000-0C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7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8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5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6" authorId="0" shapeId="0" xr:uid="{00000000-0006-0000-02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7" authorId="0" shapeId="0" xr:uid="{00000000-0006-0000-0300-000001000000}">
      <text>
        <r>
          <rPr>
            <b/>
            <sz val="10"/>
            <color rgb="FF000000"/>
            <rFont val="Tahoma"/>
            <family val="2"/>
          </rPr>
          <t>genommener Urlaub!</t>
        </r>
      </text>
    </comment>
    <comment ref="I38" authorId="0" shapeId="0" xr:uid="{00000000-0006-0000-0300-000002000000}">
      <text>
        <r>
          <rPr>
            <b/>
            <sz val="10"/>
            <color rgb="FF000000"/>
            <rFont val="Tahoma"/>
            <family val="2"/>
          </rPr>
          <t>für dieses Jahr!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6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7" authorId="0" shapeId="0" xr:uid="{00000000-0006-0000-0400-000002000000}">
      <text>
        <r>
          <rPr>
            <b/>
            <sz val="10"/>
            <color rgb="FF000000"/>
            <rFont val="Tahoma"/>
            <family val="2"/>
          </rPr>
          <t>für dieses Jahr!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7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8" authorId="0" shapeId="0" xr:uid="{00000000-0006-0000-05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6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7" authorId="0" shapeId="0" xr:uid="{00000000-0006-0000-06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7" authorId="0" shapeId="0" xr:uid="{00000000-0006-0000-07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8" authorId="0" shapeId="0" xr:uid="{00000000-0006-0000-07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Schlumpf</author>
  </authors>
  <commentList>
    <comment ref="I37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>genommener Urlaub!</t>
        </r>
      </text>
    </comment>
    <comment ref="I38" authorId="0" shapeId="0" xr:uid="{00000000-0006-0000-0800-000002000000}">
      <text>
        <r>
          <rPr>
            <b/>
            <sz val="10"/>
            <color indexed="81"/>
            <rFont val="Tahoma"/>
            <family val="2"/>
          </rPr>
          <t>für dieses Jahr!</t>
        </r>
      </text>
    </comment>
  </commentList>
</comments>
</file>

<file path=xl/sharedStrings.xml><?xml version="1.0" encoding="utf-8"?>
<sst xmlns="http://schemas.openxmlformats.org/spreadsheetml/2006/main" count="193" uniqueCount="42">
  <si>
    <t>Datum</t>
  </si>
  <si>
    <t>Kommen</t>
  </si>
  <si>
    <t>Pause</t>
  </si>
  <si>
    <t>Gehen</t>
  </si>
  <si>
    <t>Saldo</t>
  </si>
  <si>
    <t>Soll</t>
  </si>
  <si>
    <t>(Übertrag)</t>
  </si>
  <si>
    <r>
      <t>Gesamt-
Plus/</t>
    </r>
    <r>
      <rPr>
        <b/>
        <sz val="12"/>
        <color indexed="10"/>
        <rFont val="Arial"/>
        <family val="2"/>
      </rPr>
      <t>Minus</t>
    </r>
  </si>
  <si>
    <r>
      <t>Tages-
Plus/</t>
    </r>
    <r>
      <rPr>
        <b/>
        <sz val="12"/>
        <color indexed="10"/>
        <rFont val="Arial"/>
        <family val="2"/>
      </rPr>
      <t xml:space="preserve">Minus </t>
    </r>
  </si>
  <si>
    <t>Name</t>
  </si>
  <si>
    <t>Neujahr</t>
  </si>
  <si>
    <t>Heiligabend</t>
  </si>
  <si>
    <t>1. Weihnachtstag</t>
  </si>
  <si>
    <t>2. Weihnachtstag</t>
  </si>
  <si>
    <t>Silvester</t>
  </si>
  <si>
    <t>K</t>
  </si>
  <si>
    <t>Persönliche Daten</t>
  </si>
  <si>
    <t>U</t>
  </si>
  <si>
    <t>G</t>
  </si>
  <si>
    <t>F</t>
  </si>
  <si>
    <t>Resturlaub</t>
  </si>
  <si>
    <t>Urlaubstage</t>
  </si>
  <si>
    <t>S</t>
  </si>
  <si>
    <t>X</t>
  </si>
  <si>
    <t>*** Urlaub ***</t>
  </si>
  <si>
    <t>*** Gleittag ***</t>
  </si>
  <si>
    <t>*** Fortbildung ***</t>
  </si>
  <si>
    <t>Tag der Dt. Einheit</t>
  </si>
  <si>
    <t xml:space="preserve">Maifeiertag </t>
  </si>
  <si>
    <t>Name eintragen</t>
  </si>
  <si>
    <t>Private 
Abwesen-heit</t>
  </si>
  <si>
    <t>Arbeitszeit Woche</t>
  </si>
  <si>
    <t>Arbeitszeit Tag</t>
  </si>
  <si>
    <t>Urlaubstage Jahr</t>
  </si>
  <si>
    <t>Resturlaub Vorjahr</t>
  </si>
  <si>
    <t>Reststunden Vorjahr</t>
  </si>
  <si>
    <t>Abkürzungen</t>
  </si>
  <si>
    <t>Zeiterfassung</t>
  </si>
  <si>
    <t>*** Sonst. Freistellung ***</t>
  </si>
  <si>
    <t>*** Krankheit ***</t>
  </si>
  <si>
    <t>*** Feiertag ***</t>
  </si>
  <si>
    <t>Reformationstag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</si>
</sst>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\ mmm"/>
    <numFmt numFmtId="165" formatCode="[h]:mm"/>
    <numFmt numFmtId="166" formatCode="[hh]:mm;[Red]\-[hh]:mm"/>
    <numFmt numFmtId="167" formatCode="0.000"/>
  </numFmts>
  <fonts count="11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165" fontId="0" fillId="0" borderId="0"/>
  </cellStyleXfs>
  <cellXfs count="79">
    <xf numFmtId="165" fontId="0" fillId="0" borderId="0" xfId="0"/>
    <xf numFmtId="20" fontId="4" fillId="0" borderId="1" xfId="0" applyNumberFormat="1" applyFont="1" applyBorder="1"/>
    <xf numFmtId="165" fontId="6" fillId="0" borderId="8" xfId="0" applyFont="1" applyBorder="1"/>
    <xf numFmtId="165" fontId="6" fillId="0" borderId="5" xfId="0" applyFont="1" applyBorder="1"/>
    <xf numFmtId="1" fontId="0" fillId="0" borderId="9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5" fontId="5" fillId="0" borderId="0" xfId="0" applyFont="1"/>
    <xf numFmtId="165" fontId="6" fillId="0" borderId="0" xfId="0" applyFont="1" applyAlignment="1">
      <alignment horizontal="center"/>
    </xf>
    <xf numFmtId="165" fontId="2" fillId="0" borderId="0" xfId="0" applyFont="1" applyAlignment="1">
      <alignment horizontal="left"/>
    </xf>
    <xf numFmtId="166" fontId="4" fillId="0" borderId="0" xfId="0" applyNumberFormat="1" applyFont="1"/>
    <xf numFmtId="164" fontId="0" fillId="0" borderId="0" xfId="0" applyNumberFormat="1"/>
    <xf numFmtId="20" fontId="4" fillId="0" borderId="7" xfId="0" applyNumberFormat="1" applyFont="1" applyBorder="1" applyAlignment="1">
      <alignment horizontal="center"/>
    </xf>
    <xf numFmtId="20" fontId="4" fillId="0" borderId="7" xfId="0" applyNumberFormat="1" applyFont="1" applyBorder="1"/>
    <xf numFmtId="164" fontId="0" fillId="0" borderId="10" xfId="0" applyNumberFormat="1" applyBorder="1"/>
    <xf numFmtId="165" fontId="0" fillId="0" borderId="11" xfId="0" applyBorder="1"/>
    <xf numFmtId="165" fontId="2" fillId="0" borderId="12" xfId="0" applyFont="1" applyBorder="1" applyAlignment="1">
      <alignment horizontal="left"/>
    </xf>
    <xf numFmtId="20" fontId="4" fillId="0" borderId="2" xfId="0" applyNumberFormat="1" applyFont="1" applyBorder="1" applyAlignment="1">
      <alignment horizontal="center"/>
    </xf>
    <xf numFmtId="20" fontId="4" fillId="0" borderId="2" xfId="0" applyNumberFormat="1" applyFont="1" applyBorder="1"/>
    <xf numFmtId="20" fontId="4" fillId="0" borderId="11" xfId="0" applyNumberFormat="1" applyFont="1" applyBorder="1"/>
    <xf numFmtId="164" fontId="2" fillId="2" borderId="14" xfId="0" applyNumberFormat="1" applyFont="1" applyFill="1" applyBorder="1" applyAlignment="1">
      <alignment horizontal="center"/>
    </xf>
    <xf numFmtId="165" fontId="2" fillId="2" borderId="15" xfId="0" applyFont="1" applyFill="1" applyBorder="1" applyAlignment="1">
      <alignment horizontal="center"/>
    </xf>
    <xf numFmtId="165" fontId="2" fillId="2" borderId="15" xfId="0" applyFont="1" applyFill="1" applyBorder="1" applyAlignment="1">
      <alignment horizontal="center" wrapText="1"/>
    </xf>
    <xf numFmtId="164" fontId="2" fillId="2" borderId="17" xfId="0" applyNumberFormat="1" applyFont="1" applyFill="1" applyBorder="1"/>
    <xf numFmtId="165" fontId="2" fillId="0" borderId="18" xfId="0" applyFont="1" applyBorder="1" applyAlignment="1">
      <alignment horizontal="center"/>
    </xf>
    <xf numFmtId="164" fontId="2" fillId="2" borderId="19" xfId="0" applyNumberFormat="1" applyFont="1" applyFill="1" applyBorder="1"/>
    <xf numFmtId="165" fontId="2" fillId="0" borderId="20" xfId="0" applyFont="1" applyBorder="1" applyAlignment="1">
      <alignment horizontal="center"/>
    </xf>
    <xf numFmtId="164" fontId="2" fillId="2" borderId="21" xfId="0" applyNumberFormat="1" applyFont="1" applyFill="1" applyBorder="1"/>
    <xf numFmtId="165" fontId="2" fillId="0" borderId="22" xfId="0" applyFont="1" applyBorder="1" applyAlignment="1">
      <alignment horizontal="center"/>
    </xf>
    <xf numFmtId="164" fontId="2" fillId="2" borderId="10" xfId="0" applyNumberFormat="1" applyFont="1" applyFill="1" applyBorder="1"/>
    <xf numFmtId="20" fontId="4" fillId="0" borderId="11" xfId="0" applyNumberFormat="1" applyFont="1" applyBorder="1" applyAlignment="1">
      <alignment horizontal="center"/>
    </xf>
    <xf numFmtId="165" fontId="2" fillId="0" borderId="12" xfId="0" applyFont="1" applyBorder="1" applyAlignment="1">
      <alignment horizontal="center"/>
    </xf>
    <xf numFmtId="165" fontId="6" fillId="0" borderId="23" xfId="0" applyFont="1" applyBorder="1" applyAlignment="1">
      <alignment horizontal="center"/>
    </xf>
    <xf numFmtId="166" fontId="2" fillId="0" borderId="0" xfId="0" applyNumberFormat="1" applyFont="1"/>
    <xf numFmtId="164" fontId="2" fillId="0" borderId="0" xfId="0" applyNumberFormat="1" applyFont="1"/>
    <xf numFmtId="20" fontId="4" fillId="0" borderId="0" xfId="0" applyNumberFormat="1" applyFont="1" applyAlignment="1">
      <alignment horizontal="center"/>
    </xf>
    <xf numFmtId="20" fontId="4" fillId="0" borderId="0" xfId="0" applyNumberFormat="1" applyFont="1"/>
    <xf numFmtId="165" fontId="2" fillId="0" borderId="0" xfId="0" applyFont="1" applyAlignment="1">
      <alignment horizontal="center"/>
    </xf>
    <xf numFmtId="20" fontId="4" fillId="0" borderId="13" xfId="0" applyNumberFormat="1" applyFont="1" applyBorder="1" applyAlignment="1">
      <alignment horizontal="center"/>
    </xf>
    <xf numFmtId="20" fontId="4" fillId="0" borderId="13" xfId="0" applyNumberFormat="1" applyFont="1" applyBorder="1"/>
    <xf numFmtId="165" fontId="2" fillId="0" borderId="25" xfId="0" applyFont="1" applyBorder="1" applyAlignment="1">
      <alignment horizontal="center"/>
    </xf>
    <xf numFmtId="165" fontId="4" fillId="0" borderId="0" xfId="0" applyFont="1"/>
    <xf numFmtId="165" fontId="4" fillId="0" borderId="0" xfId="0" applyFont="1" applyAlignment="1">
      <alignment horizontal="center"/>
    </xf>
    <xf numFmtId="165" fontId="4" fillId="0" borderId="3" xfId="0" applyFont="1" applyBorder="1"/>
    <xf numFmtId="165" fontId="4" fillId="0" borderId="4" xfId="0" applyFont="1" applyBorder="1" applyAlignment="1">
      <alignment horizontal="center"/>
    </xf>
    <xf numFmtId="165" fontId="2" fillId="0" borderId="3" xfId="0" applyFont="1" applyBorder="1"/>
    <xf numFmtId="1" fontId="4" fillId="0" borderId="0" xfId="0" applyNumberFormat="1" applyFont="1"/>
    <xf numFmtId="167" fontId="4" fillId="0" borderId="0" xfId="0" applyNumberFormat="1" applyFont="1"/>
    <xf numFmtId="1" fontId="4" fillId="0" borderId="4" xfId="0" applyNumberFormat="1" applyFont="1" applyBorder="1" applyAlignment="1">
      <alignment horizontal="center"/>
    </xf>
    <xf numFmtId="165" fontId="4" fillId="0" borderId="5" xfId="0" applyFont="1" applyBorder="1"/>
    <xf numFmtId="165" fontId="4" fillId="0" borderId="6" xfId="0" applyFont="1" applyBorder="1" applyAlignment="1">
      <alignment horizontal="center"/>
    </xf>
    <xf numFmtId="165" fontId="2" fillId="0" borderId="3" xfId="0" applyFont="1" applyBorder="1" applyAlignment="1">
      <alignment horizontal="center"/>
    </xf>
    <xf numFmtId="0" fontId="4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0" fontId="4" fillId="3" borderId="11" xfId="0" applyNumberFormat="1" applyFont="1" applyFill="1" applyBorder="1"/>
    <xf numFmtId="165" fontId="2" fillId="3" borderId="11" xfId="0" applyFont="1" applyFill="1" applyBorder="1"/>
    <xf numFmtId="20" fontId="4" fillId="3" borderId="2" xfId="0" applyNumberFormat="1" applyFont="1" applyFill="1" applyBorder="1"/>
    <xf numFmtId="20" fontId="4" fillId="3" borderId="1" xfId="0" applyNumberFormat="1" applyFont="1" applyFill="1" applyBorder="1"/>
    <xf numFmtId="166" fontId="4" fillId="3" borderId="2" xfId="0" applyNumberFormat="1" applyFont="1" applyFill="1" applyBorder="1"/>
    <xf numFmtId="166" fontId="4" fillId="3" borderId="1" xfId="0" applyNumberFormat="1" applyFont="1" applyFill="1" applyBorder="1"/>
    <xf numFmtId="20" fontId="4" fillId="3" borderId="7" xfId="0" applyNumberFormat="1" applyFont="1" applyFill="1" applyBorder="1"/>
    <xf numFmtId="166" fontId="4" fillId="3" borderId="7" xfId="0" applyNumberFormat="1" applyFont="1" applyFill="1" applyBorder="1"/>
    <xf numFmtId="165" fontId="0" fillId="3" borderId="11" xfId="0" applyFill="1" applyBorder="1"/>
    <xf numFmtId="164" fontId="2" fillId="4" borderId="14" xfId="0" applyNumberFormat="1" applyFont="1" applyFill="1" applyBorder="1" applyAlignment="1">
      <alignment horizontal="center"/>
    </xf>
    <xf numFmtId="165" fontId="2" fillId="4" borderId="15" xfId="0" applyFont="1" applyFill="1" applyBorder="1" applyAlignment="1">
      <alignment horizontal="center"/>
    </xf>
    <xf numFmtId="165" fontId="2" fillId="4" borderId="15" xfId="0" applyFont="1" applyFill="1" applyBorder="1" applyAlignment="1">
      <alignment horizontal="center" wrapText="1"/>
    </xf>
    <xf numFmtId="20" fontId="4" fillId="3" borderId="13" xfId="0" applyNumberFormat="1" applyFont="1" applyFill="1" applyBorder="1"/>
    <xf numFmtId="166" fontId="4" fillId="3" borderId="13" xfId="0" applyNumberFormat="1" applyFont="1" applyFill="1" applyBorder="1"/>
    <xf numFmtId="166" fontId="4" fillId="3" borderId="11" xfId="0" applyNumberFormat="1" applyFont="1" applyFill="1" applyBorder="1"/>
    <xf numFmtId="166" fontId="2" fillId="3" borderId="11" xfId="0" applyNumberFormat="1" applyFont="1" applyFill="1" applyBorder="1"/>
    <xf numFmtId="165" fontId="6" fillId="4" borderId="16" xfId="0" applyFont="1" applyFill="1" applyBorder="1" applyAlignment="1">
      <alignment horizontal="center"/>
    </xf>
    <xf numFmtId="164" fontId="4" fillId="0" borderId="10" xfId="0" applyNumberFormat="1" applyFont="1" applyBorder="1"/>
    <xf numFmtId="165" fontId="1" fillId="4" borderId="23" xfId="0" applyFont="1" applyFill="1" applyBorder="1" applyAlignment="1">
      <alignment vertical="center"/>
    </xf>
    <xf numFmtId="1" fontId="1" fillId="4" borderId="24" xfId="0" applyNumberFormat="1" applyFont="1" applyFill="1" applyBorder="1" applyAlignment="1">
      <alignment horizontal="center" vertical="center"/>
    </xf>
    <xf numFmtId="165" fontId="1" fillId="4" borderId="8" xfId="0" applyFont="1" applyFill="1" applyBorder="1"/>
    <xf numFmtId="165" fontId="2" fillId="4" borderId="9" xfId="0" applyFont="1" applyFill="1" applyBorder="1" applyAlignment="1">
      <alignment horizontal="center"/>
    </xf>
    <xf numFmtId="165" fontId="4" fillId="4" borderId="9" xfId="0" applyFont="1" applyFill="1" applyBorder="1" applyAlignment="1">
      <alignment horizontal="center"/>
    </xf>
  </cellXfs>
  <cellStyles count="1">
    <cellStyle name="Standard" xfId="0" builtinId="0"/>
  </cellStyles>
  <dxfs count="108"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63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D26"/>
  <sheetViews>
    <sheetView zoomScaleNormal="100" workbookViewId="0">
      <selection activeCell="C5" sqref="C5"/>
    </sheetView>
  </sheetViews>
  <sheetFormatPr baseColWidth="10" defaultRowHeight="16" x14ac:dyDescent="0.2"/>
  <cols>
    <col min="1" max="1" width="2.83203125" style="42" customWidth="1"/>
    <col min="2" max="2" width="25.1640625" style="42" bestFit="1" customWidth="1"/>
    <col min="3" max="3" width="24.33203125" style="43" bestFit="1" customWidth="1"/>
    <col min="4" max="16384" width="10.83203125" style="42"/>
  </cols>
  <sheetData>
    <row r="1" spans="2:4" ht="17" thickBot="1" x14ac:dyDescent="0.25"/>
    <row r="2" spans="2:4" ht="21" thickBot="1" x14ac:dyDescent="0.25">
      <c r="B2" s="74" t="s">
        <v>37</v>
      </c>
      <c r="C2" s="75">
        <v>2024</v>
      </c>
    </row>
    <row r="3" spans="2:4" ht="17" thickBot="1" x14ac:dyDescent="0.25"/>
    <row r="4" spans="2:4" ht="20" x14ac:dyDescent="0.2">
      <c r="B4" s="76" t="s">
        <v>16</v>
      </c>
      <c r="C4" s="77"/>
    </row>
    <row r="5" spans="2:4" x14ac:dyDescent="0.2">
      <c r="B5" s="46" t="s">
        <v>9</v>
      </c>
      <c r="C5" s="45" t="s">
        <v>29</v>
      </c>
      <c r="D5" s="47"/>
    </row>
    <row r="6" spans="2:4" x14ac:dyDescent="0.2">
      <c r="B6" s="46" t="s">
        <v>31</v>
      </c>
      <c r="C6" s="45">
        <v>1.6583333333333332</v>
      </c>
      <c r="D6" s="48"/>
    </row>
    <row r="7" spans="2:4" x14ac:dyDescent="0.2">
      <c r="B7" s="46" t="s">
        <v>32</v>
      </c>
      <c r="C7" s="45">
        <f>Arbeitszeit/5</f>
        <v>0.33166666666666667</v>
      </c>
      <c r="D7" s="47"/>
    </row>
    <row r="8" spans="2:4" x14ac:dyDescent="0.2">
      <c r="B8" s="46" t="s">
        <v>33</v>
      </c>
      <c r="C8" s="49">
        <v>30</v>
      </c>
    </row>
    <row r="9" spans="2:4" x14ac:dyDescent="0.2">
      <c r="B9" s="46" t="s">
        <v>34</v>
      </c>
      <c r="C9" s="49">
        <v>0</v>
      </c>
    </row>
    <row r="10" spans="2:4" x14ac:dyDescent="0.2">
      <c r="B10" s="46" t="s">
        <v>35</v>
      </c>
      <c r="C10" s="45">
        <v>0</v>
      </c>
    </row>
    <row r="11" spans="2:4" ht="17" thickBot="1" x14ac:dyDescent="0.25">
      <c r="B11" s="50"/>
      <c r="C11" s="51"/>
    </row>
    <row r="12" spans="2:4" ht="17" thickBot="1" x14ac:dyDescent="0.25"/>
    <row r="13" spans="2:4" ht="20" x14ac:dyDescent="0.2">
      <c r="B13" s="76" t="s">
        <v>36</v>
      </c>
      <c r="C13" s="78"/>
    </row>
    <row r="14" spans="2:4" x14ac:dyDescent="0.2">
      <c r="B14" s="44"/>
      <c r="C14" s="45"/>
    </row>
    <row r="15" spans="2:4" x14ac:dyDescent="0.2">
      <c r="B15" s="52" t="s">
        <v>15</v>
      </c>
      <c r="C15" s="45" t="s">
        <v>39</v>
      </c>
    </row>
    <row r="16" spans="2:4" x14ac:dyDescent="0.2">
      <c r="B16" s="52" t="s">
        <v>17</v>
      </c>
      <c r="C16" s="45" t="s">
        <v>24</v>
      </c>
    </row>
    <row r="17" spans="2:3" x14ac:dyDescent="0.2">
      <c r="B17" s="52" t="s">
        <v>18</v>
      </c>
      <c r="C17" s="45" t="s">
        <v>25</v>
      </c>
    </row>
    <row r="18" spans="2:3" x14ac:dyDescent="0.2">
      <c r="B18" s="52" t="s">
        <v>19</v>
      </c>
      <c r="C18" s="45" t="s">
        <v>26</v>
      </c>
    </row>
    <row r="19" spans="2:3" x14ac:dyDescent="0.2">
      <c r="B19" s="52" t="s">
        <v>22</v>
      </c>
      <c r="C19" s="45" t="s">
        <v>38</v>
      </c>
    </row>
    <row r="20" spans="2:3" x14ac:dyDescent="0.2">
      <c r="B20" s="52" t="s">
        <v>23</v>
      </c>
      <c r="C20" s="45" t="s">
        <v>40</v>
      </c>
    </row>
    <row r="21" spans="2:3" ht="17" thickBot="1" x14ac:dyDescent="0.25">
      <c r="B21" s="50"/>
      <c r="C21" s="51"/>
    </row>
    <row r="24" spans="2:3" x14ac:dyDescent="0.2">
      <c r="B24" s="53"/>
      <c r="C24" s="54"/>
    </row>
    <row r="25" spans="2:3" x14ac:dyDescent="0.2">
      <c r="B25" s="53"/>
    </row>
    <row r="26" spans="2:3" x14ac:dyDescent="0.2">
      <c r="B26" s="55"/>
    </row>
  </sheetData>
  <phoneticPr fontId="0" type="noConversion"/>
  <pageMargins left="0.39370078740157483" right="0.39370078740157483" top="0.78740157480314965" bottom="0.78740157480314965" header="0.39370078740157483" footer="0.39370078740157483"/>
  <pageSetup scale="92" fitToHeight="0" orientation="portrait"/>
  <headerFooter alignWithMargin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K37"/>
  <sheetViews>
    <sheetView topLeftCell="B1" zoomScaleNormal="100" workbookViewId="0">
      <selection activeCell="K18" sqref="K18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August!B1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August!J35</f>
        <v>-57.709999999999773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DATE(Daten!C2,9,1)</f>
        <v>44074</v>
      </c>
      <c r="C4" s="18"/>
      <c r="D4" s="19" t="str">
        <f t="shared" ref="D4" si="0">IF((OR(WEEKDAY(B4)=7,WEEKDAY(B4)=1,C4="X")),"",IF(OR(C4="",C4="G",C4="S",C4="K",C4="U",C4="F"),0,Pause))</f>
        <v/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 t="str">
        <f t="shared" ref="H4:H33" si="1">IF((OR(WEEKDAY(B4)=7,WEEKDAY(B4)=1,C4="X")),"",TArbZeit)</f>
        <v/>
      </c>
      <c r="I4" s="60">
        <f>IF((OR(WEEKDAY(B4)=7,WEEKDAY(B4)=1,C4="X")),0,G4-H4)</f>
        <v>0</v>
      </c>
      <c r="J4" s="60">
        <f>J3+I4</f>
        <v>-57.709999999999773</v>
      </c>
      <c r="K4" s="25" t="str">
        <f>IF(C4="K",Daten!C$15,IF(C4="U",Daten!C$16,IF(C4="G",Daten!C$17,IF(C4="F",Daten!C$18,IF(C4="S",Daten!C$19,IF(C4="X",Daten!C$20,""))))))</f>
        <v/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44075</v>
      </c>
      <c r="C5" s="18"/>
      <c r="D5" s="19">
        <f t="shared" ref="D5:D33" si="2">IF((OR(WEEKDAY(B5)=7,WEEKDAY(B5)=1,C5="X")),"",IF(OR(C5="",C5="G",C5="S",C5="K",C5="U",C5="F"),0,Pause))</f>
        <v>0</v>
      </c>
      <c r="E5" s="19"/>
      <c r="F5" s="19"/>
      <c r="G5" s="58">
        <f t="shared" ref="G5:G33" si="3">IF(OR(AND(ISBLANK(C5),ISBLANK(D5)),WEEKDAY(B5)=7,WEEKDAY(B5)=1,C5="X"),0,IF(OR(C5="S",C5="K",C5="F",C5="U"),H5,IF(C5="G",0,(F5-C5)-(D5+E5))))</f>
        <v>0</v>
      </c>
      <c r="H5" s="59">
        <f t="shared" si="1"/>
        <v>0.33166666666666667</v>
      </c>
      <c r="I5" s="60">
        <f t="shared" ref="I5:I33" si="4">IF((OR(WEEKDAY(B5)=7,WEEKDAY(B5)=1,C5="X")),0,G5-H5)</f>
        <v>-0.33166666666666667</v>
      </c>
      <c r="J5" s="60">
        <f t="shared" ref="J5:J33" si="5">J4+I5</f>
        <v>-58.041666666666437</v>
      </c>
      <c r="K5" s="25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3" si="6">B5+1</f>
        <v>44076</v>
      </c>
      <c r="C6" s="18"/>
      <c r="D6" s="19">
        <f t="shared" si="2"/>
        <v>0</v>
      </c>
      <c r="E6" s="19"/>
      <c r="F6" s="19"/>
      <c r="G6" s="58">
        <f t="shared" si="3"/>
        <v>0</v>
      </c>
      <c r="H6" s="59">
        <f t="shared" si="1"/>
        <v>0.33166666666666667</v>
      </c>
      <c r="I6" s="60">
        <f t="shared" si="4"/>
        <v>-0.33166666666666667</v>
      </c>
      <c r="J6" s="60">
        <f t="shared" si="5"/>
        <v>-58.3733333333331</v>
      </c>
      <c r="K6" s="25" t="str">
        <f>IF(C6="K",Daten!C$15,IF(C6="U",Daten!C$16,IF(C6="G",Daten!C$17,IF(C6="F",Daten!C$18,IF(C6="S",Daten!C$19,IF(C6="X",Daten!C$20,""))))))</f>
        <v/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6"/>
        <v>44077</v>
      </c>
      <c r="C7" s="18"/>
      <c r="D7" s="19">
        <f t="shared" si="2"/>
        <v>0</v>
      </c>
      <c r="E7" s="19"/>
      <c r="F7" s="19"/>
      <c r="G7" s="58">
        <f t="shared" si="3"/>
        <v>0</v>
      </c>
      <c r="H7" s="59">
        <f t="shared" si="1"/>
        <v>0.33166666666666667</v>
      </c>
      <c r="I7" s="60">
        <f t="shared" si="4"/>
        <v>-0.33166666666666667</v>
      </c>
      <c r="J7" s="60">
        <f t="shared" si="5"/>
        <v>-58.704999999999764</v>
      </c>
      <c r="K7" s="25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6"/>
        <v>44078</v>
      </c>
      <c r="C8" s="18"/>
      <c r="D8" s="19">
        <f t="shared" si="2"/>
        <v>0</v>
      </c>
      <c r="E8" s="19"/>
      <c r="F8" s="19"/>
      <c r="G8" s="58">
        <f t="shared" si="3"/>
        <v>0</v>
      </c>
      <c r="H8" s="59">
        <f t="shared" si="1"/>
        <v>0.33166666666666667</v>
      </c>
      <c r="I8" s="60">
        <f t="shared" si="4"/>
        <v>-0.33166666666666667</v>
      </c>
      <c r="J8" s="60">
        <f t="shared" si="5"/>
        <v>-59.036666666666427</v>
      </c>
      <c r="K8" s="25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6"/>
        <v>44079</v>
      </c>
      <c r="C9" s="18"/>
      <c r="D9" s="19">
        <f t="shared" si="2"/>
        <v>0</v>
      </c>
      <c r="E9" s="19"/>
      <c r="F9" s="19"/>
      <c r="G9" s="58">
        <f t="shared" si="3"/>
        <v>0</v>
      </c>
      <c r="H9" s="59">
        <f t="shared" si="1"/>
        <v>0.33166666666666667</v>
      </c>
      <c r="I9" s="60">
        <f t="shared" si="4"/>
        <v>-0.33166666666666667</v>
      </c>
      <c r="J9" s="60">
        <f t="shared" si="5"/>
        <v>-59.368333333333091</v>
      </c>
      <c r="K9" s="25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6"/>
        <v>44080</v>
      </c>
      <c r="C10" s="18"/>
      <c r="D10" s="19" t="str">
        <f t="shared" si="2"/>
        <v/>
      </c>
      <c r="E10" s="19"/>
      <c r="F10" s="19"/>
      <c r="G10" s="58">
        <f t="shared" si="3"/>
        <v>0</v>
      </c>
      <c r="H10" s="59" t="str">
        <f t="shared" si="1"/>
        <v/>
      </c>
      <c r="I10" s="60">
        <f t="shared" si="4"/>
        <v>0</v>
      </c>
      <c r="J10" s="60">
        <f t="shared" si="5"/>
        <v>-59.368333333333091</v>
      </c>
      <c r="K10" s="25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6"/>
        <v>44081</v>
      </c>
      <c r="C11" s="18"/>
      <c r="D11" s="19" t="str">
        <f t="shared" si="2"/>
        <v/>
      </c>
      <c r="E11" s="19"/>
      <c r="F11" s="19"/>
      <c r="G11" s="58">
        <f t="shared" si="3"/>
        <v>0</v>
      </c>
      <c r="H11" s="59" t="str">
        <f t="shared" si="1"/>
        <v/>
      </c>
      <c r="I11" s="60">
        <f t="shared" si="4"/>
        <v>0</v>
      </c>
      <c r="J11" s="60">
        <f t="shared" si="5"/>
        <v>-59.368333333333091</v>
      </c>
      <c r="K11" s="25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6"/>
        <v>44082</v>
      </c>
      <c r="C12" s="18"/>
      <c r="D12" s="19">
        <f t="shared" si="2"/>
        <v>0</v>
      </c>
      <c r="E12" s="19"/>
      <c r="F12" s="19"/>
      <c r="G12" s="58">
        <f t="shared" si="3"/>
        <v>0</v>
      </c>
      <c r="H12" s="59">
        <f t="shared" si="1"/>
        <v>0.33166666666666667</v>
      </c>
      <c r="I12" s="60">
        <f t="shared" si="4"/>
        <v>-0.33166666666666667</v>
      </c>
      <c r="J12" s="60">
        <f t="shared" si="5"/>
        <v>-59.699999999999754</v>
      </c>
      <c r="K12" s="25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6"/>
        <v>44083</v>
      </c>
      <c r="C13" s="18"/>
      <c r="D13" s="19">
        <f t="shared" si="2"/>
        <v>0</v>
      </c>
      <c r="E13" s="19"/>
      <c r="F13" s="19"/>
      <c r="G13" s="58">
        <f t="shared" si="3"/>
        <v>0</v>
      </c>
      <c r="H13" s="59">
        <f t="shared" si="1"/>
        <v>0.33166666666666667</v>
      </c>
      <c r="I13" s="60">
        <f t="shared" si="4"/>
        <v>-0.33166666666666667</v>
      </c>
      <c r="J13" s="60">
        <f t="shared" si="5"/>
        <v>-60.031666666666418</v>
      </c>
      <c r="K13" s="25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6"/>
        <v>44084</v>
      </c>
      <c r="C14" s="18"/>
      <c r="D14" s="19">
        <f t="shared" si="2"/>
        <v>0</v>
      </c>
      <c r="E14" s="19"/>
      <c r="F14" s="19"/>
      <c r="G14" s="58">
        <f t="shared" si="3"/>
        <v>0</v>
      </c>
      <c r="H14" s="59">
        <f t="shared" si="1"/>
        <v>0.33166666666666667</v>
      </c>
      <c r="I14" s="60">
        <f t="shared" si="4"/>
        <v>-0.33166666666666667</v>
      </c>
      <c r="J14" s="60">
        <f t="shared" si="5"/>
        <v>-60.363333333333081</v>
      </c>
      <c r="K14" s="25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6"/>
        <v>44085</v>
      </c>
      <c r="C15" s="18"/>
      <c r="D15" s="19">
        <f t="shared" si="2"/>
        <v>0</v>
      </c>
      <c r="E15" s="19"/>
      <c r="F15" s="19"/>
      <c r="G15" s="58">
        <f t="shared" si="3"/>
        <v>0</v>
      </c>
      <c r="H15" s="59">
        <f t="shared" si="1"/>
        <v>0.33166666666666667</v>
      </c>
      <c r="I15" s="60">
        <f t="shared" si="4"/>
        <v>-0.33166666666666667</v>
      </c>
      <c r="J15" s="60">
        <f t="shared" si="5"/>
        <v>-60.694999999999744</v>
      </c>
      <c r="K15" s="25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6"/>
        <v>44086</v>
      </c>
      <c r="C16" s="18"/>
      <c r="D16" s="19">
        <f t="shared" si="2"/>
        <v>0</v>
      </c>
      <c r="E16" s="19"/>
      <c r="F16" s="19"/>
      <c r="G16" s="58">
        <f t="shared" si="3"/>
        <v>0</v>
      </c>
      <c r="H16" s="59">
        <f t="shared" si="1"/>
        <v>0.33166666666666667</v>
      </c>
      <c r="I16" s="60">
        <f t="shared" si="4"/>
        <v>-0.33166666666666667</v>
      </c>
      <c r="J16" s="60">
        <f t="shared" si="5"/>
        <v>-61.026666666666408</v>
      </c>
      <c r="K16" s="25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6"/>
        <v>44087</v>
      </c>
      <c r="C17" s="18"/>
      <c r="D17" s="19" t="str">
        <f t="shared" si="2"/>
        <v/>
      </c>
      <c r="E17" s="19"/>
      <c r="F17" s="19"/>
      <c r="G17" s="58">
        <f t="shared" si="3"/>
        <v>0</v>
      </c>
      <c r="H17" s="59" t="str">
        <f t="shared" si="1"/>
        <v/>
      </c>
      <c r="I17" s="60">
        <f t="shared" si="4"/>
        <v>0</v>
      </c>
      <c r="J17" s="60">
        <f t="shared" si="5"/>
        <v>-61.026666666666408</v>
      </c>
      <c r="K17" s="25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6"/>
        <v>44088</v>
      </c>
      <c r="C18" s="18"/>
      <c r="D18" s="19" t="str">
        <f t="shared" si="2"/>
        <v/>
      </c>
      <c r="E18" s="19"/>
      <c r="F18" s="19"/>
      <c r="G18" s="58">
        <f t="shared" si="3"/>
        <v>0</v>
      </c>
      <c r="H18" s="59" t="str">
        <f t="shared" si="1"/>
        <v/>
      </c>
      <c r="I18" s="60">
        <f t="shared" si="4"/>
        <v>0</v>
      </c>
      <c r="J18" s="60">
        <f t="shared" si="5"/>
        <v>-61.026666666666408</v>
      </c>
      <c r="K18" s="25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6"/>
        <v>44089</v>
      </c>
      <c r="C19" s="18"/>
      <c r="D19" s="19">
        <f t="shared" si="2"/>
        <v>0</v>
      </c>
      <c r="E19" s="19"/>
      <c r="F19" s="19"/>
      <c r="G19" s="58">
        <f t="shared" si="3"/>
        <v>0</v>
      </c>
      <c r="H19" s="59">
        <f t="shared" si="1"/>
        <v>0.33166666666666667</v>
      </c>
      <c r="I19" s="60">
        <f t="shared" si="4"/>
        <v>-0.33166666666666667</v>
      </c>
      <c r="J19" s="60">
        <f t="shared" si="5"/>
        <v>-61.358333333333071</v>
      </c>
      <c r="K19" s="25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6"/>
        <v>44090</v>
      </c>
      <c r="C20" s="18"/>
      <c r="D20" s="19">
        <f t="shared" si="2"/>
        <v>0</v>
      </c>
      <c r="E20" s="19"/>
      <c r="F20" s="19"/>
      <c r="G20" s="58">
        <f t="shared" si="3"/>
        <v>0</v>
      </c>
      <c r="H20" s="59">
        <f t="shared" si="1"/>
        <v>0.33166666666666667</v>
      </c>
      <c r="I20" s="60">
        <f t="shared" si="4"/>
        <v>-0.33166666666666667</v>
      </c>
      <c r="J20" s="60">
        <f t="shared" si="5"/>
        <v>-61.689999999999735</v>
      </c>
      <c r="K20" s="25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6"/>
        <v>44091</v>
      </c>
      <c r="C21" s="18"/>
      <c r="D21" s="19">
        <f t="shared" si="2"/>
        <v>0</v>
      </c>
      <c r="E21" s="19"/>
      <c r="F21" s="19"/>
      <c r="G21" s="58">
        <f t="shared" si="3"/>
        <v>0</v>
      </c>
      <c r="H21" s="59">
        <f t="shared" si="1"/>
        <v>0.33166666666666667</v>
      </c>
      <c r="I21" s="60">
        <f t="shared" si="4"/>
        <v>-0.33166666666666667</v>
      </c>
      <c r="J21" s="60">
        <f t="shared" si="5"/>
        <v>-62.021666666666398</v>
      </c>
      <c r="K21" s="25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6"/>
        <v>44092</v>
      </c>
      <c r="C22" s="18"/>
      <c r="D22" s="19">
        <f t="shared" si="2"/>
        <v>0</v>
      </c>
      <c r="E22" s="19"/>
      <c r="F22" s="19"/>
      <c r="G22" s="58">
        <f t="shared" si="3"/>
        <v>0</v>
      </c>
      <c r="H22" s="59">
        <f t="shared" si="1"/>
        <v>0.33166666666666667</v>
      </c>
      <c r="I22" s="60">
        <f t="shared" si="4"/>
        <v>-0.33166666666666667</v>
      </c>
      <c r="J22" s="60">
        <f t="shared" si="5"/>
        <v>-62.353333333333062</v>
      </c>
      <c r="K22" s="25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6"/>
        <v>44093</v>
      </c>
      <c r="C23" s="18"/>
      <c r="D23" s="19">
        <f t="shared" si="2"/>
        <v>0</v>
      </c>
      <c r="E23" s="19"/>
      <c r="F23" s="19"/>
      <c r="G23" s="58">
        <f t="shared" si="3"/>
        <v>0</v>
      </c>
      <c r="H23" s="59">
        <f t="shared" si="1"/>
        <v>0.33166666666666667</v>
      </c>
      <c r="I23" s="60">
        <f t="shared" si="4"/>
        <v>-0.33166666666666667</v>
      </c>
      <c r="J23" s="60">
        <f t="shared" si="5"/>
        <v>-62.684999999999725</v>
      </c>
      <c r="K23" s="25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6"/>
        <v>44094</v>
      </c>
      <c r="C24" s="18"/>
      <c r="D24" s="19" t="str">
        <f t="shared" si="2"/>
        <v/>
      </c>
      <c r="E24" s="19"/>
      <c r="F24" s="19"/>
      <c r="G24" s="58">
        <f t="shared" si="3"/>
        <v>0</v>
      </c>
      <c r="H24" s="59" t="str">
        <f t="shared" si="1"/>
        <v/>
      </c>
      <c r="I24" s="60">
        <f t="shared" si="4"/>
        <v>0</v>
      </c>
      <c r="J24" s="60">
        <f t="shared" si="5"/>
        <v>-62.684999999999725</v>
      </c>
      <c r="K24" s="25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6"/>
        <v>44095</v>
      </c>
      <c r="C25" s="18"/>
      <c r="D25" s="19" t="str">
        <f t="shared" si="2"/>
        <v/>
      </c>
      <c r="E25" s="19"/>
      <c r="F25" s="19"/>
      <c r="G25" s="58">
        <f t="shared" si="3"/>
        <v>0</v>
      </c>
      <c r="H25" s="59" t="str">
        <f t="shared" si="1"/>
        <v/>
      </c>
      <c r="I25" s="60">
        <f t="shared" si="4"/>
        <v>0</v>
      </c>
      <c r="J25" s="60">
        <f t="shared" si="5"/>
        <v>-62.684999999999725</v>
      </c>
      <c r="K25" s="25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6"/>
        <v>44096</v>
      </c>
      <c r="C26" s="18"/>
      <c r="D26" s="19">
        <f t="shared" si="2"/>
        <v>0</v>
      </c>
      <c r="E26" s="19"/>
      <c r="F26" s="19"/>
      <c r="G26" s="58">
        <f t="shared" si="3"/>
        <v>0</v>
      </c>
      <c r="H26" s="59">
        <f t="shared" si="1"/>
        <v>0.33166666666666667</v>
      </c>
      <c r="I26" s="60">
        <f t="shared" si="4"/>
        <v>-0.33166666666666667</v>
      </c>
      <c r="J26" s="60">
        <f t="shared" si="5"/>
        <v>-63.016666666666389</v>
      </c>
      <c r="K26" s="25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6"/>
        <v>44097</v>
      </c>
      <c r="C27" s="18"/>
      <c r="D27" s="19">
        <f t="shared" si="2"/>
        <v>0</v>
      </c>
      <c r="E27" s="19"/>
      <c r="F27" s="19"/>
      <c r="G27" s="58">
        <f t="shared" si="3"/>
        <v>0</v>
      </c>
      <c r="H27" s="59">
        <f t="shared" si="1"/>
        <v>0.33166666666666667</v>
      </c>
      <c r="I27" s="60">
        <f t="shared" si="4"/>
        <v>-0.33166666666666667</v>
      </c>
      <c r="J27" s="60">
        <f t="shared" si="5"/>
        <v>-63.348333333333052</v>
      </c>
      <c r="K27" s="25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6"/>
        <v>44098</v>
      </c>
      <c r="C28" s="18"/>
      <c r="D28" s="19">
        <f t="shared" si="2"/>
        <v>0</v>
      </c>
      <c r="E28" s="19"/>
      <c r="F28" s="19"/>
      <c r="G28" s="58">
        <f t="shared" si="3"/>
        <v>0</v>
      </c>
      <c r="H28" s="59">
        <f t="shared" si="1"/>
        <v>0.33166666666666667</v>
      </c>
      <c r="I28" s="60">
        <f t="shared" si="4"/>
        <v>-0.33166666666666667</v>
      </c>
      <c r="J28" s="60">
        <f t="shared" si="5"/>
        <v>-63.679999999999715</v>
      </c>
      <c r="K28" s="25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6"/>
        <v>44099</v>
      </c>
      <c r="C29" s="18"/>
      <c r="D29" s="19">
        <f t="shared" si="2"/>
        <v>0</v>
      </c>
      <c r="E29" s="19"/>
      <c r="F29" s="19"/>
      <c r="G29" s="58">
        <f t="shared" si="3"/>
        <v>0</v>
      </c>
      <c r="H29" s="59">
        <f t="shared" si="1"/>
        <v>0.33166666666666667</v>
      </c>
      <c r="I29" s="60">
        <f t="shared" si="4"/>
        <v>-0.33166666666666667</v>
      </c>
      <c r="J29" s="60">
        <f t="shared" si="5"/>
        <v>-64.011666666666386</v>
      </c>
      <c r="K29" s="25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6"/>
        <v>44100</v>
      </c>
      <c r="C30" s="18"/>
      <c r="D30" s="19">
        <f t="shared" si="2"/>
        <v>0</v>
      </c>
      <c r="E30" s="19"/>
      <c r="F30" s="19"/>
      <c r="G30" s="58">
        <f t="shared" si="3"/>
        <v>0</v>
      </c>
      <c r="H30" s="59">
        <f t="shared" si="1"/>
        <v>0.33166666666666667</v>
      </c>
      <c r="I30" s="60">
        <f t="shared" si="4"/>
        <v>-0.33166666666666667</v>
      </c>
      <c r="J30" s="60">
        <f t="shared" si="5"/>
        <v>-64.343333333333049</v>
      </c>
      <c r="K30" s="25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6"/>
        <v>44101</v>
      </c>
      <c r="C31" s="18"/>
      <c r="D31" s="19" t="str">
        <f t="shared" si="2"/>
        <v/>
      </c>
      <c r="E31" s="19"/>
      <c r="F31" s="19"/>
      <c r="G31" s="58">
        <f t="shared" si="3"/>
        <v>0</v>
      </c>
      <c r="H31" s="59" t="str">
        <f t="shared" si="1"/>
        <v/>
      </c>
      <c r="I31" s="60">
        <f t="shared" si="4"/>
        <v>0</v>
      </c>
      <c r="J31" s="60">
        <f t="shared" si="5"/>
        <v>-64.343333333333049</v>
      </c>
      <c r="K31" s="25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 t="e">
        <f>IF(AND(Daten!#REF!="ja",DATEDIF(Daten!#REF!,B32,"Y")&gt;Daten!#REF!),"x","!")</f>
        <v>#REF!</v>
      </c>
      <c r="B32" s="26">
        <f t="shared" si="6"/>
        <v>44102</v>
      </c>
      <c r="C32" s="18"/>
      <c r="D32" s="19" t="str">
        <f t="shared" si="2"/>
        <v/>
      </c>
      <c r="E32" s="19"/>
      <c r="F32" s="19"/>
      <c r="G32" s="58">
        <f t="shared" si="3"/>
        <v>0</v>
      </c>
      <c r="H32" s="59" t="str">
        <f t="shared" si="1"/>
        <v/>
      </c>
      <c r="I32" s="60">
        <f t="shared" si="4"/>
        <v>0</v>
      </c>
      <c r="J32" s="60">
        <f t="shared" si="5"/>
        <v>-64.343333333333049</v>
      </c>
      <c r="K32" s="25" t="str">
        <f>IF(C32="K",Daten!C$15,IF(C32="U",Daten!C$16,IF(C32="G",Daten!C$17,IF(C32="F",Daten!C$18,IF(C32="S",Daten!C$19,IF(C32="X",Daten!C$20,""))))))</f>
        <v/>
      </c>
    </row>
    <row r="33" spans="1:11" ht="17" thickBot="1" x14ac:dyDescent="0.25">
      <c r="A33" s="9" t="e">
        <f>IF(AND(Daten!#REF!="ja",DATEDIF(Daten!#REF!,B33,"Y")&gt;Daten!#REF!),"x","!")</f>
        <v>#REF!</v>
      </c>
      <c r="B33" s="28">
        <f t="shared" si="6"/>
        <v>44103</v>
      </c>
      <c r="C33" s="18"/>
      <c r="D33" s="19">
        <f t="shared" si="2"/>
        <v>0</v>
      </c>
      <c r="E33" s="19"/>
      <c r="F33" s="19"/>
      <c r="G33" s="58">
        <f t="shared" si="3"/>
        <v>0</v>
      </c>
      <c r="H33" s="59">
        <f t="shared" si="1"/>
        <v>0.33166666666666667</v>
      </c>
      <c r="I33" s="60">
        <f t="shared" si="4"/>
        <v>-0.33166666666666667</v>
      </c>
      <c r="J33" s="60">
        <f t="shared" si="5"/>
        <v>-64.674999999999713</v>
      </c>
      <c r="K33" s="25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33"/>
      <c r="B34" s="30"/>
      <c r="C34" s="31"/>
      <c r="D34" s="20"/>
      <c r="E34" s="20"/>
      <c r="F34" s="20"/>
      <c r="G34" s="56"/>
      <c r="H34" s="56"/>
      <c r="I34" s="70"/>
      <c r="J34" s="71">
        <f>J33</f>
        <v>-64.674999999999713</v>
      </c>
      <c r="K34" s="32" t="s">
        <v>6</v>
      </c>
    </row>
    <row r="35" spans="1:11" ht="17" thickBot="1" x14ac:dyDescent="0.25">
      <c r="K35" s="10"/>
    </row>
    <row r="36" spans="1:11" ht="17.25" customHeight="1" x14ac:dyDescent="0.15">
      <c r="I36" s="2" t="s">
        <v>21</v>
      </c>
      <c r="J36" s="4">
        <f>COUNTIF($C$4:$C$34,"U")</f>
        <v>0</v>
      </c>
    </row>
    <row r="37" spans="1:11" ht="15.75" customHeight="1" thickBot="1" x14ac:dyDescent="0.2">
      <c r="I37" s="3" t="s">
        <v>20</v>
      </c>
      <c r="J37" s="5">
        <f>August!J38-J36</f>
        <v>30</v>
      </c>
    </row>
  </sheetData>
  <phoneticPr fontId="0" type="noConversion"/>
  <conditionalFormatting sqref="C4:C34">
    <cfRule type="expression" dxfId="35" priority="10" stopIfTrue="1">
      <formula>OR(WEEKDAY(B4)=7,WEEKDAY(B4)=1,C4="x")</formula>
    </cfRule>
  </conditionalFormatting>
  <conditionalFormatting sqref="C3:J3">
    <cfRule type="cellIs" dxfId="34" priority="2" stopIfTrue="1" operator="lessThan">
      <formula>0</formula>
    </cfRule>
  </conditionalFormatting>
  <conditionalFormatting sqref="D4:D34">
    <cfRule type="expression" dxfId="33" priority="3" stopIfTrue="1">
      <formula>OR(WEEKDAY(#REF!)=7,WEEKDAY(#REF!)=1,C4="x")</formula>
    </cfRule>
  </conditionalFormatting>
  <conditionalFormatting sqref="E4:E34">
    <cfRule type="expression" dxfId="32" priority="4" stopIfTrue="1">
      <formula>OR(WEEKDAY(#REF!)=7,WEEKDAY(#REF!)=1,#REF!="x")</formula>
    </cfRule>
  </conditionalFormatting>
  <conditionalFormatting sqref="F4:F34">
    <cfRule type="expression" dxfId="31" priority="5" stopIfTrue="1">
      <formula>OR(WEEKDAY(#REF!)=7,WEEKDAY(#REF!)=1,#REF!="x")</formula>
    </cfRule>
  </conditionalFormatting>
  <conditionalFormatting sqref="G4:G34">
    <cfRule type="expression" dxfId="30" priority="6" stopIfTrue="1">
      <formula>OR(WEEKDAY(#REF!)=7,WEEKDAY(#REF!)=1,#REF!="X")</formula>
    </cfRule>
  </conditionalFormatting>
  <conditionalFormatting sqref="H4:H33">
    <cfRule type="expression" dxfId="29" priority="1" stopIfTrue="1">
      <formula>OR(WEEKDAY(#REF!)=7,WEEKDAY(#REF!)=1,#REF!="X")</formula>
    </cfRule>
  </conditionalFormatting>
  <conditionalFormatting sqref="H34">
    <cfRule type="expression" dxfId="28" priority="7" stopIfTrue="1">
      <formula>OR(WEEKDAY(#REF!)=7,WEEKDAY(#REF!)=1,#REF!="X")</formula>
    </cfRule>
  </conditionalFormatting>
  <conditionalFormatting sqref="I4:J34">
    <cfRule type="expression" dxfId="27" priority="8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K38"/>
  <sheetViews>
    <sheetView topLeftCell="B1" zoomScaleNormal="100" workbookViewId="0">
      <selection activeCell="K29" sqref="K29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September!B1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September!J34</f>
        <v>-64.674999999999713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DATE(Daten!C2,10,1)</f>
        <v>44104</v>
      </c>
      <c r="C4" s="18"/>
      <c r="D4" s="19">
        <f t="shared" ref="D4" si="0">IF((OR(WEEKDAY(B4)=7,WEEKDAY(B4)=1,C4="X")),"",IF(OR(C4="",C4="G",C4="S",C4="K",C4="U",C4="F"),0,Pause))</f>
        <v>0</v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>
        <f t="shared" ref="H4:H33" si="1">IF((OR(WEEKDAY(B4)=7,WEEKDAY(B4)=1,C4="X")),"",TArbZeit)</f>
        <v>0.33166666666666667</v>
      </c>
      <c r="I4" s="60">
        <f>IF((OR(WEEKDAY(B4)=7,WEEKDAY(B4)=1,C4="X")),0,G4-H4)</f>
        <v>-0.33166666666666667</v>
      </c>
      <c r="J4" s="60">
        <f>J3+I4</f>
        <v>-65.006666666666376</v>
      </c>
      <c r="K4" s="25" t="str">
        <f>IF(C4="K",Daten!C$15,IF(C4="U",Daten!C$16,IF(C4="G",Daten!C$17,IF(C4="F",Daten!C$18,IF(C4="S",Daten!C$19,IF(C4="X",Daten!C$20,""))))))</f>
        <v/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44105</v>
      </c>
      <c r="C5" s="18"/>
      <c r="D5" s="19">
        <f t="shared" ref="D5:D34" si="2">IF((OR(WEEKDAY(B5)=7,WEEKDAY(B5)=1,C5="X")),"",IF(OR(C5="",C5="G",C5="S",C5="K",C5="U",C5="F"),0,Pause))</f>
        <v>0</v>
      </c>
      <c r="E5" s="19"/>
      <c r="F5" s="19"/>
      <c r="G5" s="58">
        <f t="shared" ref="G5:G34" si="3">IF(OR(AND(ISBLANK(C5),ISBLANK(D5)),WEEKDAY(B5)=7,WEEKDAY(B5)=1,C5="X"),0,IF(OR(C5="S",C5="K",C5="F",C5="U"),H5,IF(C5="G",0,(F5-C5)-(D5+E5))))</f>
        <v>0</v>
      </c>
      <c r="H5" s="59">
        <f t="shared" si="1"/>
        <v>0.33166666666666667</v>
      </c>
      <c r="I5" s="60">
        <f t="shared" ref="I5:I34" si="4">IF((OR(WEEKDAY(B5)=7,WEEKDAY(B5)=1,C5="X")),0,G5-H5)</f>
        <v>-0.33166666666666667</v>
      </c>
      <c r="J5" s="60">
        <f t="shared" ref="J5:J34" si="5">J4+I5</f>
        <v>-65.33833333333304</v>
      </c>
      <c r="K5" s="25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4" si="6">B5+1</f>
        <v>44106</v>
      </c>
      <c r="C6" s="18" t="s">
        <v>23</v>
      </c>
      <c r="D6" s="19" t="str">
        <f t="shared" si="2"/>
        <v/>
      </c>
      <c r="E6" s="19"/>
      <c r="F6" s="19"/>
      <c r="G6" s="58">
        <f t="shared" si="3"/>
        <v>0</v>
      </c>
      <c r="H6" s="59" t="str">
        <f t="shared" si="1"/>
        <v/>
      </c>
      <c r="I6" s="60">
        <f t="shared" si="4"/>
        <v>0</v>
      </c>
      <c r="J6" s="60">
        <f t="shared" si="5"/>
        <v>-65.33833333333304</v>
      </c>
      <c r="K6" s="27" t="s">
        <v>27</v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6"/>
        <v>44107</v>
      </c>
      <c r="C7" s="18"/>
      <c r="D7" s="19">
        <f t="shared" si="2"/>
        <v>0</v>
      </c>
      <c r="E7" s="19"/>
      <c r="F7" s="19"/>
      <c r="G7" s="58">
        <f t="shared" si="3"/>
        <v>0</v>
      </c>
      <c r="H7" s="59">
        <f t="shared" si="1"/>
        <v>0.33166666666666667</v>
      </c>
      <c r="I7" s="60">
        <f t="shared" si="4"/>
        <v>-0.33166666666666667</v>
      </c>
      <c r="J7" s="60">
        <f t="shared" si="5"/>
        <v>-65.669999999999703</v>
      </c>
      <c r="K7" s="27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6"/>
        <v>44108</v>
      </c>
      <c r="C8" s="18"/>
      <c r="D8" s="19" t="str">
        <f t="shared" si="2"/>
        <v/>
      </c>
      <c r="E8" s="19"/>
      <c r="F8" s="19"/>
      <c r="G8" s="58">
        <f t="shared" si="3"/>
        <v>0</v>
      </c>
      <c r="H8" s="59" t="str">
        <f t="shared" si="1"/>
        <v/>
      </c>
      <c r="I8" s="60">
        <f t="shared" si="4"/>
        <v>0</v>
      </c>
      <c r="J8" s="60">
        <f t="shared" si="5"/>
        <v>-65.669999999999703</v>
      </c>
      <c r="K8" s="27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6"/>
        <v>44109</v>
      </c>
      <c r="C9" s="18"/>
      <c r="D9" s="19" t="str">
        <f t="shared" si="2"/>
        <v/>
      </c>
      <c r="E9" s="19"/>
      <c r="F9" s="19"/>
      <c r="G9" s="58">
        <f t="shared" si="3"/>
        <v>0</v>
      </c>
      <c r="H9" s="59" t="str">
        <f t="shared" si="1"/>
        <v/>
      </c>
      <c r="I9" s="60">
        <f t="shared" si="4"/>
        <v>0</v>
      </c>
      <c r="J9" s="60">
        <f t="shared" si="5"/>
        <v>-65.669999999999703</v>
      </c>
      <c r="K9" s="27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6"/>
        <v>44110</v>
      </c>
      <c r="C10" s="18"/>
      <c r="D10" s="19">
        <f t="shared" si="2"/>
        <v>0</v>
      </c>
      <c r="E10" s="19"/>
      <c r="F10" s="19"/>
      <c r="G10" s="58">
        <f t="shared" si="3"/>
        <v>0</v>
      </c>
      <c r="H10" s="59">
        <f t="shared" si="1"/>
        <v>0.33166666666666667</v>
      </c>
      <c r="I10" s="60">
        <f t="shared" si="4"/>
        <v>-0.33166666666666667</v>
      </c>
      <c r="J10" s="60">
        <f t="shared" si="5"/>
        <v>-66.001666666666367</v>
      </c>
      <c r="K10" s="27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6"/>
        <v>44111</v>
      </c>
      <c r="C11" s="18"/>
      <c r="D11" s="19">
        <f t="shared" si="2"/>
        <v>0</v>
      </c>
      <c r="E11" s="19"/>
      <c r="F11" s="19"/>
      <c r="G11" s="58">
        <f t="shared" si="3"/>
        <v>0</v>
      </c>
      <c r="H11" s="59">
        <f t="shared" si="1"/>
        <v>0.33166666666666667</v>
      </c>
      <c r="I11" s="60">
        <f t="shared" si="4"/>
        <v>-0.33166666666666667</v>
      </c>
      <c r="J11" s="60">
        <f t="shared" si="5"/>
        <v>-66.33333333333303</v>
      </c>
      <c r="K11" s="27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6"/>
        <v>44112</v>
      </c>
      <c r="C12" s="18"/>
      <c r="D12" s="19">
        <f t="shared" si="2"/>
        <v>0</v>
      </c>
      <c r="E12" s="19"/>
      <c r="F12" s="19"/>
      <c r="G12" s="58">
        <f t="shared" si="3"/>
        <v>0</v>
      </c>
      <c r="H12" s="59">
        <f t="shared" si="1"/>
        <v>0.33166666666666667</v>
      </c>
      <c r="I12" s="60">
        <f t="shared" si="4"/>
        <v>-0.33166666666666667</v>
      </c>
      <c r="J12" s="60">
        <f t="shared" si="5"/>
        <v>-66.664999999999694</v>
      </c>
      <c r="K12" s="27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6"/>
        <v>44113</v>
      </c>
      <c r="C13" s="18"/>
      <c r="D13" s="19">
        <f t="shared" si="2"/>
        <v>0</v>
      </c>
      <c r="E13" s="19"/>
      <c r="F13" s="19"/>
      <c r="G13" s="58">
        <f t="shared" si="3"/>
        <v>0</v>
      </c>
      <c r="H13" s="59">
        <f t="shared" si="1"/>
        <v>0.33166666666666667</v>
      </c>
      <c r="I13" s="60">
        <f t="shared" si="4"/>
        <v>-0.33166666666666667</v>
      </c>
      <c r="J13" s="60">
        <f t="shared" si="5"/>
        <v>-66.996666666666357</v>
      </c>
      <c r="K13" s="27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6"/>
        <v>44114</v>
      </c>
      <c r="C14" s="18"/>
      <c r="D14" s="19">
        <f t="shared" si="2"/>
        <v>0</v>
      </c>
      <c r="E14" s="19"/>
      <c r="F14" s="19"/>
      <c r="G14" s="58">
        <f t="shared" si="3"/>
        <v>0</v>
      </c>
      <c r="H14" s="59">
        <f t="shared" si="1"/>
        <v>0.33166666666666667</v>
      </c>
      <c r="I14" s="60">
        <f t="shared" si="4"/>
        <v>-0.33166666666666667</v>
      </c>
      <c r="J14" s="60">
        <f t="shared" si="5"/>
        <v>-67.328333333333021</v>
      </c>
      <c r="K14" s="27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6"/>
        <v>44115</v>
      </c>
      <c r="C15" s="18"/>
      <c r="D15" s="19" t="str">
        <f t="shared" si="2"/>
        <v/>
      </c>
      <c r="E15" s="19"/>
      <c r="F15" s="19"/>
      <c r="G15" s="58">
        <f t="shared" si="3"/>
        <v>0</v>
      </c>
      <c r="H15" s="59" t="str">
        <f t="shared" si="1"/>
        <v/>
      </c>
      <c r="I15" s="60">
        <f t="shared" si="4"/>
        <v>0</v>
      </c>
      <c r="J15" s="60">
        <f t="shared" si="5"/>
        <v>-67.328333333333021</v>
      </c>
      <c r="K15" s="27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6"/>
        <v>44116</v>
      </c>
      <c r="C16" s="18"/>
      <c r="D16" s="19" t="str">
        <f t="shared" si="2"/>
        <v/>
      </c>
      <c r="E16" s="19"/>
      <c r="F16" s="19"/>
      <c r="G16" s="58">
        <f t="shared" si="3"/>
        <v>0</v>
      </c>
      <c r="H16" s="59" t="str">
        <f t="shared" si="1"/>
        <v/>
      </c>
      <c r="I16" s="60">
        <f t="shared" si="4"/>
        <v>0</v>
      </c>
      <c r="J16" s="60">
        <f t="shared" si="5"/>
        <v>-67.328333333333021</v>
      </c>
      <c r="K16" s="27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6"/>
        <v>44117</v>
      </c>
      <c r="C17" s="18"/>
      <c r="D17" s="19">
        <f t="shared" si="2"/>
        <v>0</v>
      </c>
      <c r="E17" s="19"/>
      <c r="F17" s="19"/>
      <c r="G17" s="58">
        <f t="shared" si="3"/>
        <v>0</v>
      </c>
      <c r="H17" s="59">
        <f t="shared" si="1"/>
        <v>0.33166666666666667</v>
      </c>
      <c r="I17" s="60">
        <f t="shared" si="4"/>
        <v>-0.33166666666666667</v>
      </c>
      <c r="J17" s="60">
        <f t="shared" si="5"/>
        <v>-67.659999999999684</v>
      </c>
      <c r="K17" s="27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6"/>
        <v>44118</v>
      </c>
      <c r="C18" s="18"/>
      <c r="D18" s="19">
        <f t="shared" si="2"/>
        <v>0</v>
      </c>
      <c r="E18" s="19"/>
      <c r="F18" s="19"/>
      <c r="G18" s="58">
        <f t="shared" si="3"/>
        <v>0</v>
      </c>
      <c r="H18" s="59">
        <f t="shared" si="1"/>
        <v>0.33166666666666667</v>
      </c>
      <c r="I18" s="60">
        <f t="shared" si="4"/>
        <v>-0.33166666666666667</v>
      </c>
      <c r="J18" s="60">
        <f t="shared" si="5"/>
        <v>-67.991666666666347</v>
      </c>
      <c r="K18" s="27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6"/>
        <v>44119</v>
      </c>
      <c r="C19" s="18"/>
      <c r="D19" s="19">
        <f t="shared" si="2"/>
        <v>0</v>
      </c>
      <c r="E19" s="19"/>
      <c r="F19" s="19"/>
      <c r="G19" s="58">
        <f t="shared" si="3"/>
        <v>0</v>
      </c>
      <c r="H19" s="59">
        <f t="shared" si="1"/>
        <v>0.33166666666666667</v>
      </c>
      <c r="I19" s="60">
        <f t="shared" si="4"/>
        <v>-0.33166666666666667</v>
      </c>
      <c r="J19" s="60">
        <f t="shared" si="5"/>
        <v>-68.323333333333011</v>
      </c>
      <c r="K19" s="27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6"/>
        <v>44120</v>
      </c>
      <c r="C20" s="18"/>
      <c r="D20" s="19">
        <f t="shared" si="2"/>
        <v>0</v>
      </c>
      <c r="E20" s="19"/>
      <c r="F20" s="19"/>
      <c r="G20" s="58">
        <f t="shared" si="3"/>
        <v>0</v>
      </c>
      <c r="H20" s="59">
        <f t="shared" si="1"/>
        <v>0.33166666666666667</v>
      </c>
      <c r="I20" s="60">
        <f t="shared" si="4"/>
        <v>-0.33166666666666667</v>
      </c>
      <c r="J20" s="60">
        <f t="shared" si="5"/>
        <v>-68.654999999999674</v>
      </c>
      <c r="K20" s="27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6"/>
        <v>44121</v>
      </c>
      <c r="C21" s="18"/>
      <c r="D21" s="19">
        <f t="shared" si="2"/>
        <v>0</v>
      </c>
      <c r="E21" s="19"/>
      <c r="F21" s="19"/>
      <c r="G21" s="58">
        <f t="shared" si="3"/>
        <v>0</v>
      </c>
      <c r="H21" s="59">
        <f t="shared" si="1"/>
        <v>0.33166666666666667</v>
      </c>
      <c r="I21" s="60">
        <f t="shared" si="4"/>
        <v>-0.33166666666666667</v>
      </c>
      <c r="J21" s="60">
        <f t="shared" si="5"/>
        <v>-68.986666666666338</v>
      </c>
      <c r="K21" s="27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6"/>
        <v>44122</v>
      </c>
      <c r="C22" s="18"/>
      <c r="D22" s="19" t="str">
        <f t="shared" si="2"/>
        <v/>
      </c>
      <c r="E22" s="19"/>
      <c r="F22" s="19"/>
      <c r="G22" s="58">
        <f t="shared" si="3"/>
        <v>0</v>
      </c>
      <c r="H22" s="59" t="str">
        <f t="shared" si="1"/>
        <v/>
      </c>
      <c r="I22" s="60">
        <f t="shared" si="4"/>
        <v>0</v>
      </c>
      <c r="J22" s="60">
        <f t="shared" si="5"/>
        <v>-68.986666666666338</v>
      </c>
      <c r="K22" s="27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6"/>
        <v>44123</v>
      </c>
      <c r="C23" s="18"/>
      <c r="D23" s="19" t="str">
        <f t="shared" si="2"/>
        <v/>
      </c>
      <c r="E23" s="19"/>
      <c r="F23" s="19"/>
      <c r="G23" s="58">
        <f t="shared" si="3"/>
        <v>0</v>
      </c>
      <c r="H23" s="59" t="str">
        <f t="shared" si="1"/>
        <v/>
      </c>
      <c r="I23" s="60">
        <f t="shared" si="4"/>
        <v>0</v>
      </c>
      <c r="J23" s="60">
        <f t="shared" si="5"/>
        <v>-68.986666666666338</v>
      </c>
      <c r="K23" s="27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6"/>
        <v>44124</v>
      </c>
      <c r="C24" s="18"/>
      <c r="D24" s="19">
        <f t="shared" si="2"/>
        <v>0</v>
      </c>
      <c r="E24" s="19"/>
      <c r="F24" s="19"/>
      <c r="G24" s="58">
        <f t="shared" si="3"/>
        <v>0</v>
      </c>
      <c r="H24" s="59">
        <f t="shared" si="1"/>
        <v>0.33166666666666667</v>
      </c>
      <c r="I24" s="60">
        <f t="shared" si="4"/>
        <v>-0.33166666666666667</v>
      </c>
      <c r="J24" s="60">
        <f t="shared" si="5"/>
        <v>-69.318333333333001</v>
      </c>
      <c r="K24" s="27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6"/>
        <v>44125</v>
      </c>
      <c r="C25" s="18"/>
      <c r="D25" s="19">
        <f t="shared" si="2"/>
        <v>0</v>
      </c>
      <c r="E25" s="19"/>
      <c r="F25" s="19"/>
      <c r="G25" s="58">
        <f t="shared" si="3"/>
        <v>0</v>
      </c>
      <c r="H25" s="59">
        <f t="shared" si="1"/>
        <v>0.33166666666666667</v>
      </c>
      <c r="I25" s="60">
        <f t="shared" si="4"/>
        <v>-0.33166666666666667</v>
      </c>
      <c r="J25" s="60">
        <f t="shared" si="5"/>
        <v>-69.649999999999665</v>
      </c>
      <c r="K25" s="27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6"/>
        <v>44126</v>
      </c>
      <c r="C26" s="18"/>
      <c r="D26" s="19">
        <f t="shared" si="2"/>
        <v>0</v>
      </c>
      <c r="E26" s="19"/>
      <c r="F26" s="19"/>
      <c r="G26" s="58">
        <f t="shared" si="3"/>
        <v>0</v>
      </c>
      <c r="H26" s="59">
        <f t="shared" si="1"/>
        <v>0.33166666666666667</v>
      </c>
      <c r="I26" s="60">
        <f t="shared" si="4"/>
        <v>-0.33166666666666667</v>
      </c>
      <c r="J26" s="60">
        <f t="shared" si="5"/>
        <v>-69.981666666666328</v>
      </c>
      <c r="K26" s="27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6"/>
        <v>44127</v>
      </c>
      <c r="C27" s="18"/>
      <c r="D27" s="19">
        <f t="shared" si="2"/>
        <v>0</v>
      </c>
      <c r="E27" s="19"/>
      <c r="F27" s="19"/>
      <c r="G27" s="58">
        <f t="shared" si="3"/>
        <v>0</v>
      </c>
      <c r="H27" s="59">
        <f t="shared" si="1"/>
        <v>0.33166666666666667</v>
      </c>
      <c r="I27" s="60">
        <f t="shared" si="4"/>
        <v>-0.33166666666666667</v>
      </c>
      <c r="J27" s="60">
        <f t="shared" si="5"/>
        <v>-70.313333333332992</v>
      </c>
      <c r="K27" s="27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6"/>
        <v>44128</v>
      </c>
      <c r="C28" s="18"/>
      <c r="D28" s="19">
        <f t="shared" si="2"/>
        <v>0</v>
      </c>
      <c r="E28" s="19"/>
      <c r="F28" s="19"/>
      <c r="G28" s="58">
        <f t="shared" si="3"/>
        <v>0</v>
      </c>
      <c r="H28" s="59">
        <f t="shared" si="1"/>
        <v>0.33166666666666667</v>
      </c>
      <c r="I28" s="60">
        <f t="shared" si="4"/>
        <v>-0.33166666666666667</v>
      </c>
      <c r="J28" s="60">
        <f t="shared" si="5"/>
        <v>-70.644999999999655</v>
      </c>
      <c r="K28" s="27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6"/>
        <v>44129</v>
      </c>
      <c r="C29" s="18"/>
      <c r="D29" s="19" t="str">
        <f t="shared" si="2"/>
        <v/>
      </c>
      <c r="E29" s="19"/>
      <c r="F29" s="19"/>
      <c r="G29" s="58">
        <f t="shared" si="3"/>
        <v>0</v>
      </c>
      <c r="H29" s="59" t="str">
        <f t="shared" si="1"/>
        <v/>
      </c>
      <c r="I29" s="60">
        <f t="shared" si="4"/>
        <v>0</v>
      </c>
      <c r="J29" s="60">
        <f t="shared" si="5"/>
        <v>-70.644999999999655</v>
      </c>
      <c r="K29" s="27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6"/>
        <v>44130</v>
      </c>
      <c r="C30" s="18"/>
      <c r="D30" s="19" t="str">
        <f t="shared" si="2"/>
        <v/>
      </c>
      <c r="E30" s="19"/>
      <c r="F30" s="19"/>
      <c r="G30" s="58">
        <f t="shared" si="3"/>
        <v>0</v>
      </c>
      <c r="H30" s="59" t="str">
        <f t="shared" si="1"/>
        <v/>
      </c>
      <c r="I30" s="60">
        <f t="shared" si="4"/>
        <v>0</v>
      </c>
      <c r="J30" s="60">
        <f t="shared" si="5"/>
        <v>-70.644999999999655</v>
      </c>
      <c r="K30" s="27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6"/>
        <v>44131</v>
      </c>
      <c r="C31" s="18"/>
      <c r="D31" s="19">
        <f t="shared" si="2"/>
        <v>0</v>
      </c>
      <c r="E31" s="19"/>
      <c r="F31" s="19"/>
      <c r="G31" s="58">
        <f t="shared" si="3"/>
        <v>0</v>
      </c>
      <c r="H31" s="59">
        <f t="shared" si="1"/>
        <v>0.33166666666666667</v>
      </c>
      <c r="I31" s="60">
        <f t="shared" si="4"/>
        <v>-0.33166666666666667</v>
      </c>
      <c r="J31" s="60">
        <f t="shared" si="5"/>
        <v>-70.976666666666318</v>
      </c>
      <c r="K31" s="27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 t="e">
        <f>IF(AND(Daten!#REF!="ja",DATEDIF(Daten!#REF!,B32,"Y")&gt;Daten!#REF!),"x","!")</f>
        <v>#REF!</v>
      </c>
      <c r="B32" s="26">
        <f t="shared" si="6"/>
        <v>44132</v>
      </c>
      <c r="C32" s="18"/>
      <c r="D32" s="19">
        <f t="shared" si="2"/>
        <v>0</v>
      </c>
      <c r="E32" s="19"/>
      <c r="F32" s="19"/>
      <c r="G32" s="58">
        <f t="shared" si="3"/>
        <v>0</v>
      </c>
      <c r="H32" s="59">
        <f t="shared" si="1"/>
        <v>0.33166666666666667</v>
      </c>
      <c r="I32" s="60">
        <f t="shared" si="4"/>
        <v>-0.33166666666666667</v>
      </c>
      <c r="J32" s="60">
        <f t="shared" si="5"/>
        <v>-71.308333333332982</v>
      </c>
      <c r="K32" s="27" t="str">
        <f>IF(C32="K",Daten!C$15,IF(C32="U",Daten!C$16,IF(C32="G",Daten!C$17,IF(C32="F",Daten!C$18,IF(C32="S",Daten!C$19,IF(C32="X",Daten!C$20,""))))))</f>
        <v/>
      </c>
    </row>
    <row r="33" spans="1:11" ht="16" x14ac:dyDescent="0.2">
      <c r="A33" s="9" t="e">
        <f>IF(AND(Daten!#REF!="ja",DATEDIF(Daten!#REF!,B33,"Y")&gt;Daten!#REF!),"x","!")</f>
        <v>#REF!</v>
      </c>
      <c r="B33" s="26">
        <f t="shared" si="6"/>
        <v>44133</v>
      </c>
      <c r="C33" s="18"/>
      <c r="D33" s="19">
        <f t="shared" si="2"/>
        <v>0</v>
      </c>
      <c r="E33" s="19"/>
      <c r="F33" s="19"/>
      <c r="G33" s="58">
        <f t="shared" si="3"/>
        <v>0</v>
      </c>
      <c r="H33" s="59">
        <f t="shared" si="1"/>
        <v>0.33166666666666667</v>
      </c>
      <c r="I33" s="60">
        <f t="shared" si="4"/>
        <v>-0.33166666666666667</v>
      </c>
      <c r="J33" s="60">
        <f t="shared" si="5"/>
        <v>-71.639999999999645</v>
      </c>
      <c r="K33" s="27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9" t="e">
        <f>IF(AND(Daten!#REF!="ja",DATEDIF(Daten!#REF!,B34,"Y")&gt;Daten!#REF!),"x","!")</f>
        <v>#REF!</v>
      </c>
      <c r="B34" s="28">
        <f t="shared" si="6"/>
        <v>44134</v>
      </c>
      <c r="C34" s="18"/>
      <c r="D34" s="19">
        <f t="shared" si="2"/>
        <v>0</v>
      </c>
      <c r="E34" s="19"/>
      <c r="F34" s="19"/>
      <c r="G34" s="58">
        <f t="shared" si="3"/>
        <v>0</v>
      </c>
      <c r="H34" s="59"/>
      <c r="I34" s="60">
        <f t="shared" si="4"/>
        <v>0</v>
      </c>
      <c r="J34" s="60">
        <f t="shared" si="5"/>
        <v>-71.639999999999645</v>
      </c>
      <c r="K34" s="27" t="s">
        <v>41</v>
      </c>
    </row>
    <row r="35" spans="1:11" ht="17" thickBot="1" x14ac:dyDescent="0.25">
      <c r="B35" s="15"/>
      <c r="C35" s="16"/>
      <c r="D35" s="16"/>
      <c r="E35" s="16"/>
      <c r="F35" s="16"/>
      <c r="G35" s="64"/>
      <c r="H35" s="64"/>
      <c r="I35" s="64"/>
      <c r="J35" s="57">
        <f>J34</f>
        <v>-71.639999999999645</v>
      </c>
      <c r="K35" s="17" t="s">
        <v>6</v>
      </c>
    </row>
    <row r="36" spans="1:11" ht="17.25" customHeight="1" thickBot="1" x14ac:dyDescent="0.2"/>
    <row r="37" spans="1:11" ht="15.75" customHeight="1" x14ac:dyDescent="0.15">
      <c r="I37" s="2" t="s">
        <v>21</v>
      </c>
      <c r="J37" s="4">
        <f>COUNTIF($C$4:$C$34,"U")</f>
        <v>0</v>
      </c>
    </row>
    <row r="38" spans="1:11" ht="17.25" customHeight="1" thickBot="1" x14ac:dyDescent="0.2">
      <c r="I38" s="3" t="s">
        <v>20</v>
      </c>
      <c r="J38" s="5">
        <f>September!J37-J37</f>
        <v>30</v>
      </c>
    </row>
  </sheetData>
  <phoneticPr fontId="0" type="noConversion"/>
  <conditionalFormatting sqref="C4:C34">
    <cfRule type="expression" dxfId="26" priority="10" stopIfTrue="1">
      <formula>OR(WEEKDAY(B4)=7,WEEKDAY(B4)=1,C4="x")</formula>
    </cfRule>
  </conditionalFormatting>
  <conditionalFormatting sqref="C3:J3 J35">
    <cfRule type="cellIs" dxfId="25" priority="2" stopIfTrue="1" operator="lessThan">
      <formula>0</formula>
    </cfRule>
  </conditionalFormatting>
  <conditionalFormatting sqref="D4:D34">
    <cfRule type="expression" dxfId="24" priority="3" stopIfTrue="1">
      <formula>OR(WEEKDAY(#REF!)=7,WEEKDAY(#REF!)=1,C4="x")</formula>
    </cfRule>
  </conditionalFormatting>
  <conditionalFormatting sqref="E4:E34">
    <cfRule type="expression" dxfId="23" priority="4" stopIfTrue="1">
      <formula>OR(WEEKDAY(#REF!)=7,WEEKDAY(#REF!)=1,#REF!="x")</formula>
    </cfRule>
  </conditionalFormatting>
  <conditionalFormatting sqref="F4:F34">
    <cfRule type="expression" dxfId="22" priority="5" stopIfTrue="1">
      <formula>OR(WEEKDAY(#REF!)=7,WEEKDAY(#REF!)=1,#REF!="x")</formula>
    </cfRule>
  </conditionalFormatting>
  <conditionalFormatting sqref="G4:G34">
    <cfRule type="expression" dxfId="21" priority="6" stopIfTrue="1">
      <formula>OR(WEEKDAY(#REF!)=7,WEEKDAY(#REF!)=1,#REF!="X")</formula>
    </cfRule>
  </conditionalFormatting>
  <conditionalFormatting sqref="H4:H34">
    <cfRule type="expression" dxfId="20" priority="1" stopIfTrue="1">
      <formula>OR(WEEKDAY(#REF!)=7,WEEKDAY(#REF!)=1,#REF!="X")</formula>
    </cfRule>
  </conditionalFormatting>
  <conditionalFormatting sqref="I4:I34">
    <cfRule type="expression" dxfId="19" priority="8" stopIfTrue="1">
      <formula>OR(WEEKDAY(#REF!)=7,WEEKDAY(#REF!)=1,#REF!="X")</formula>
    </cfRule>
  </conditionalFormatting>
  <conditionalFormatting sqref="J4:J34">
    <cfRule type="expression" dxfId="18" priority="9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K37"/>
  <sheetViews>
    <sheetView topLeftCell="B1" zoomScaleNormal="100" workbookViewId="0">
      <selection activeCell="K4" sqref="K4:K33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Oktober!B1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Oktober!J35</f>
        <v>-71.639999999999645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DATE(Daten!C2,11,1)</f>
        <v>44135</v>
      </c>
      <c r="C4" s="18"/>
      <c r="D4" s="19">
        <f>IF((OR(WEEKDAY(B4)=7,WEEKDAY(B4)=1,C4="X")),"",IF(OR(C4="",C4="G",C4="S",C4="K",C4="U",C4="F"),0,Pause))</f>
        <v>0</v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>
        <f t="shared" ref="H4:H33" si="0">IF((OR(WEEKDAY(B4)=7,WEEKDAY(B4)=1,C4="X")),"",TArbZeit)</f>
        <v>0.33166666666666667</v>
      </c>
      <c r="I4" s="60">
        <f>IF((OR(WEEKDAY(B4)=7,WEEKDAY(B4)=1,C4="X")),0,G4-H4)</f>
        <v>-0.33166666666666667</v>
      </c>
      <c r="J4" s="60">
        <f>J3+I4</f>
        <v>-71.971666666666309</v>
      </c>
      <c r="K4" s="25"/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44136</v>
      </c>
      <c r="C5" s="18"/>
      <c r="D5" s="19" t="str">
        <f t="shared" ref="D5:D33" si="1">IF((OR(WEEKDAY(B5)=7,WEEKDAY(B5)=1,C5="X")),"",IF(OR(C5="",C5="G",C5="S",C5="K",C5="U",C5="F"),0,Pause))</f>
        <v/>
      </c>
      <c r="E5" s="19"/>
      <c r="F5" s="19"/>
      <c r="G5" s="58">
        <f t="shared" ref="G5:G33" si="2">IF(OR(AND(ISBLANK(C5),ISBLANK(D5)),WEEKDAY(B5)=7,WEEKDAY(B5)=1,C5="X"),0,IF(OR(C5="S",C5="K",C5="F",C5="U"),H5,IF(C5="G",0,(F5-C5)-(D5+E5))))</f>
        <v>0</v>
      </c>
      <c r="H5" s="59" t="str">
        <f t="shared" si="0"/>
        <v/>
      </c>
      <c r="I5" s="60">
        <f t="shared" ref="I5:I33" si="3">IF((OR(WEEKDAY(B5)=7,WEEKDAY(B5)=1,C5="X")),0,G5-H5)</f>
        <v>0</v>
      </c>
      <c r="J5" s="60">
        <f t="shared" ref="J5:J33" si="4">J4+I5</f>
        <v>-71.971666666666309</v>
      </c>
      <c r="K5" s="25"/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3" si="5">B5+1</f>
        <v>44137</v>
      </c>
      <c r="C6" s="18"/>
      <c r="D6" s="19" t="str">
        <f t="shared" si="1"/>
        <v/>
      </c>
      <c r="E6" s="19"/>
      <c r="F6" s="19"/>
      <c r="G6" s="58">
        <f t="shared" si="2"/>
        <v>0</v>
      </c>
      <c r="H6" s="59" t="str">
        <f t="shared" si="0"/>
        <v/>
      </c>
      <c r="I6" s="60">
        <f t="shared" si="3"/>
        <v>0</v>
      </c>
      <c r="J6" s="60">
        <f t="shared" si="4"/>
        <v>-71.971666666666309</v>
      </c>
      <c r="K6" s="25"/>
    </row>
    <row r="7" spans="1:11" ht="16" x14ac:dyDescent="0.2">
      <c r="A7" s="9" t="e">
        <f>IF(AND(Daten!#REF!="ja",DATEDIF(Daten!#REF!,B7,"Y")&gt;Daten!#REF!),"x","!")</f>
        <v>#REF!</v>
      </c>
      <c r="B7" s="26">
        <f t="shared" si="5"/>
        <v>44138</v>
      </c>
      <c r="C7" s="18"/>
      <c r="D7" s="19">
        <f t="shared" si="1"/>
        <v>0</v>
      </c>
      <c r="E7" s="19"/>
      <c r="F7" s="19"/>
      <c r="G7" s="58">
        <f t="shared" si="2"/>
        <v>0</v>
      </c>
      <c r="H7" s="59">
        <f t="shared" si="0"/>
        <v>0.33166666666666667</v>
      </c>
      <c r="I7" s="60">
        <f t="shared" si="3"/>
        <v>-0.33166666666666667</v>
      </c>
      <c r="J7" s="60">
        <f t="shared" si="4"/>
        <v>-72.303333333332972</v>
      </c>
      <c r="K7" s="25"/>
    </row>
    <row r="8" spans="1:11" ht="16" x14ac:dyDescent="0.2">
      <c r="A8" s="9" t="e">
        <f>IF(AND(Daten!#REF!="ja",DATEDIF(Daten!#REF!,B8,"Y")&gt;Daten!#REF!),"x","!")</f>
        <v>#REF!</v>
      </c>
      <c r="B8" s="26">
        <f t="shared" si="5"/>
        <v>44139</v>
      </c>
      <c r="C8" s="18"/>
      <c r="D8" s="19">
        <f t="shared" si="1"/>
        <v>0</v>
      </c>
      <c r="E8" s="19"/>
      <c r="F8" s="19"/>
      <c r="G8" s="58">
        <f t="shared" si="2"/>
        <v>0</v>
      </c>
      <c r="H8" s="59">
        <f t="shared" si="0"/>
        <v>0.33166666666666667</v>
      </c>
      <c r="I8" s="60">
        <f t="shared" si="3"/>
        <v>-0.33166666666666667</v>
      </c>
      <c r="J8" s="60">
        <f t="shared" si="4"/>
        <v>-72.634999999999636</v>
      </c>
      <c r="K8" s="25"/>
    </row>
    <row r="9" spans="1:11" ht="16" x14ac:dyDescent="0.2">
      <c r="A9" s="9" t="e">
        <f>IF(AND(Daten!#REF!="ja",DATEDIF(Daten!#REF!,B9,"Y")&gt;Daten!#REF!),"x","!")</f>
        <v>#REF!</v>
      </c>
      <c r="B9" s="26">
        <f t="shared" si="5"/>
        <v>44140</v>
      </c>
      <c r="C9" s="18"/>
      <c r="D9" s="19">
        <f t="shared" si="1"/>
        <v>0</v>
      </c>
      <c r="E9" s="19"/>
      <c r="F9" s="19"/>
      <c r="G9" s="58">
        <f t="shared" si="2"/>
        <v>0</v>
      </c>
      <c r="H9" s="59">
        <f t="shared" si="0"/>
        <v>0.33166666666666667</v>
      </c>
      <c r="I9" s="60">
        <f t="shared" si="3"/>
        <v>-0.33166666666666667</v>
      </c>
      <c r="J9" s="60">
        <f t="shared" si="4"/>
        <v>-72.966666666666299</v>
      </c>
      <c r="K9" s="25"/>
    </row>
    <row r="10" spans="1:11" ht="16" x14ac:dyDescent="0.2">
      <c r="A10" s="9" t="e">
        <f>IF(AND(Daten!#REF!="ja",DATEDIF(Daten!#REF!,B10,"Y")&gt;Daten!#REF!),"x","!")</f>
        <v>#REF!</v>
      </c>
      <c r="B10" s="26">
        <f t="shared" si="5"/>
        <v>44141</v>
      </c>
      <c r="C10" s="18"/>
      <c r="D10" s="19">
        <f t="shared" si="1"/>
        <v>0</v>
      </c>
      <c r="E10" s="19"/>
      <c r="F10" s="19"/>
      <c r="G10" s="58">
        <f t="shared" si="2"/>
        <v>0</v>
      </c>
      <c r="H10" s="59">
        <f t="shared" si="0"/>
        <v>0.33166666666666667</v>
      </c>
      <c r="I10" s="60">
        <f t="shared" si="3"/>
        <v>-0.33166666666666667</v>
      </c>
      <c r="J10" s="60">
        <f t="shared" si="4"/>
        <v>-73.298333333332963</v>
      </c>
      <c r="K10" s="25"/>
    </row>
    <row r="11" spans="1:11" ht="16" x14ac:dyDescent="0.2">
      <c r="A11" s="9" t="e">
        <f>IF(AND(Daten!#REF!="ja",DATEDIF(Daten!#REF!,B11,"Y")&gt;Daten!#REF!),"x","!")</f>
        <v>#REF!</v>
      </c>
      <c r="B11" s="26">
        <f t="shared" si="5"/>
        <v>44142</v>
      </c>
      <c r="C11" s="18"/>
      <c r="D11" s="19">
        <f t="shared" si="1"/>
        <v>0</v>
      </c>
      <c r="E11" s="19"/>
      <c r="F11" s="19"/>
      <c r="G11" s="58">
        <f t="shared" si="2"/>
        <v>0</v>
      </c>
      <c r="H11" s="59">
        <f t="shared" si="0"/>
        <v>0.33166666666666667</v>
      </c>
      <c r="I11" s="60">
        <f t="shared" si="3"/>
        <v>-0.33166666666666667</v>
      </c>
      <c r="J11" s="60">
        <f t="shared" si="4"/>
        <v>-73.629999999999626</v>
      </c>
      <c r="K11" s="25"/>
    </row>
    <row r="12" spans="1:11" ht="16" x14ac:dyDescent="0.2">
      <c r="A12" s="9" t="e">
        <f>IF(AND(Daten!#REF!="ja",DATEDIF(Daten!#REF!,B12,"Y")&gt;Daten!#REF!),"x","!")</f>
        <v>#REF!</v>
      </c>
      <c r="B12" s="26">
        <f t="shared" si="5"/>
        <v>44143</v>
      </c>
      <c r="C12" s="18"/>
      <c r="D12" s="19" t="str">
        <f t="shared" si="1"/>
        <v/>
      </c>
      <c r="E12" s="19"/>
      <c r="F12" s="19"/>
      <c r="G12" s="58">
        <f t="shared" si="2"/>
        <v>0</v>
      </c>
      <c r="H12" s="59" t="str">
        <f t="shared" si="0"/>
        <v/>
      </c>
      <c r="I12" s="60">
        <f t="shared" si="3"/>
        <v>0</v>
      </c>
      <c r="J12" s="60">
        <f t="shared" si="4"/>
        <v>-73.629999999999626</v>
      </c>
      <c r="K12" s="25"/>
    </row>
    <row r="13" spans="1:11" ht="16" x14ac:dyDescent="0.2">
      <c r="A13" s="9" t="e">
        <f>IF(AND(Daten!#REF!="ja",DATEDIF(Daten!#REF!,B13,"Y")&gt;Daten!#REF!),"x","!")</f>
        <v>#REF!</v>
      </c>
      <c r="B13" s="26">
        <f t="shared" si="5"/>
        <v>44144</v>
      </c>
      <c r="C13" s="18"/>
      <c r="D13" s="19" t="str">
        <f t="shared" si="1"/>
        <v/>
      </c>
      <c r="E13" s="19"/>
      <c r="F13" s="19"/>
      <c r="G13" s="58">
        <f t="shared" si="2"/>
        <v>0</v>
      </c>
      <c r="H13" s="59" t="str">
        <f t="shared" si="0"/>
        <v/>
      </c>
      <c r="I13" s="60">
        <f t="shared" si="3"/>
        <v>0</v>
      </c>
      <c r="J13" s="60">
        <f t="shared" si="4"/>
        <v>-73.629999999999626</v>
      </c>
      <c r="K13" s="25"/>
    </row>
    <row r="14" spans="1:11" ht="16" x14ac:dyDescent="0.2">
      <c r="A14" s="9" t="e">
        <f>IF(AND(Daten!#REF!="ja",DATEDIF(Daten!#REF!,B14,"Y")&gt;Daten!#REF!),"x","!")</f>
        <v>#REF!</v>
      </c>
      <c r="B14" s="26">
        <f t="shared" si="5"/>
        <v>44145</v>
      </c>
      <c r="C14" s="18"/>
      <c r="D14" s="19">
        <f t="shared" si="1"/>
        <v>0</v>
      </c>
      <c r="E14" s="19"/>
      <c r="F14" s="19"/>
      <c r="G14" s="58">
        <f t="shared" si="2"/>
        <v>0</v>
      </c>
      <c r="H14" s="59">
        <f t="shared" si="0"/>
        <v>0.33166666666666667</v>
      </c>
      <c r="I14" s="60">
        <f t="shared" si="3"/>
        <v>-0.33166666666666667</v>
      </c>
      <c r="J14" s="60">
        <f t="shared" si="4"/>
        <v>-73.961666666666289</v>
      </c>
      <c r="K14" s="25"/>
    </row>
    <row r="15" spans="1:11" ht="16" x14ac:dyDescent="0.2">
      <c r="A15" s="9" t="e">
        <f>IF(AND(Daten!#REF!="ja",DATEDIF(Daten!#REF!,B15,"Y")&gt;Daten!#REF!),"x","!")</f>
        <v>#REF!</v>
      </c>
      <c r="B15" s="26">
        <f t="shared" si="5"/>
        <v>44146</v>
      </c>
      <c r="C15" s="18"/>
      <c r="D15" s="19">
        <f t="shared" si="1"/>
        <v>0</v>
      </c>
      <c r="E15" s="19"/>
      <c r="F15" s="19"/>
      <c r="G15" s="58">
        <f t="shared" si="2"/>
        <v>0</v>
      </c>
      <c r="H15" s="59">
        <f t="shared" si="0"/>
        <v>0.33166666666666667</v>
      </c>
      <c r="I15" s="60">
        <f t="shared" si="3"/>
        <v>-0.33166666666666667</v>
      </c>
      <c r="J15" s="60">
        <f t="shared" si="4"/>
        <v>-74.293333333332953</v>
      </c>
      <c r="K15" s="25"/>
    </row>
    <row r="16" spans="1:11" ht="16" x14ac:dyDescent="0.2">
      <c r="A16" s="9" t="e">
        <f>IF(AND(Daten!#REF!="ja",DATEDIF(Daten!#REF!,B16,"Y")&gt;Daten!#REF!),"x","!")</f>
        <v>#REF!</v>
      </c>
      <c r="B16" s="26">
        <f t="shared" si="5"/>
        <v>44147</v>
      </c>
      <c r="C16" s="18"/>
      <c r="D16" s="19">
        <f t="shared" si="1"/>
        <v>0</v>
      </c>
      <c r="E16" s="19"/>
      <c r="F16" s="19"/>
      <c r="G16" s="58">
        <f t="shared" si="2"/>
        <v>0</v>
      </c>
      <c r="H16" s="59">
        <f t="shared" si="0"/>
        <v>0.33166666666666667</v>
      </c>
      <c r="I16" s="60">
        <f t="shared" si="3"/>
        <v>-0.33166666666666667</v>
      </c>
      <c r="J16" s="60">
        <f t="shared" si="4"/>
        <v>-74.624999999999616</v>
      </c>
      <c r="K16" s="25"/>
    </row>
    <row r="17" spans="1:11" ht="16" x14ac:dyDescent="0.2">
      <c r="A17" s="9" t="e">
        <f>IF(AND(Daten!#REF!="ja",DATEDIF(Daten!#REF!,B17,"Y")&gt;Daten!#REF!),"x","!")</f>
        <v>#REF!</v>
      </c>
      <c r="B17" s="26">
        <f t="shared" si="5"/>
        <v>44148</v>
      </c>
      <c r="C17" s="18"/>
      <c r="D17" s="19">
        <f t="shared" si="1"/>
        <v>0</v>
      </c>
      <c r="E17" s="19"/>
      <c r="F17" s="19"/>
      <c r="G17" s="58">
        <f t="shared" si="2"/>
        <v>0</v>
      </c>
      <c r="H17" s="59">
        <f t="shared" si="0"/>
        <v>0.33166666666666667</v>
      </c>
      <c r="I17" s="60">
        <f t="shared" si="3"/>
        <v>-0.33166666666666667</v>
      </c>
      <c r="J17" s="60">
        <f t="shared" si="4"/>
        <v>-74.95666666666628</v>
      </c>
      <c r="K17" s="25"/>
    </row>
    <row r="18" spans="1:11" ht="16" x14ac:dyDescent="0.2">
      <c r="A18" s="9" t="e">
        <f>IF(AND(Daten!#REF!="ja",DATEDIF(Daten!#REF!,B18,"Y")&gt;Daten!#REF!),"x","!")</f>
        <v>#REF!</v>
      </c>
      <c r="B18" s="26">
        <f t="shared" si="5"/>
        <v>44149</v>
      </c>
      <c r="C18" s="18"/>
      <c r="D18" s="19">
        <f t="shared" si="1"/>
        <v>0</v>
      </c>
      <c r="E18" s="19"/>
      <c r="F18" s="19"/>
      <c r="G18" s="58">
        <f t="shared" si="2"/>
        <v>0</v>
      </c>
      <c r="H18" s="59">
        <f t="shared" si="0"/>
        <v>0.33166666666666667</v>
      </c>
      <c r="I18" s="60">
        <f t="shared" si="3"/>
        <v>-0.33166666666666667</v>
      </c>
      <c r="J18" s="60">
        <f t="shared" si="4"/>
        <v>-75.288333333332943</v>
      </c>
      <c r="K18" s="25"/>
    </row>
    <row r="19" spans="1:11" ht="16" x14ac:dyDescent="0.2">
      <c r="A19" s="9" t="e">
        <f>IF(AND(Daten!#REF!="ja",DATEDIF(Daten!#REF!,B19,"Y")&gt;Daten!#REF!),"x","!")</f>
        <v>#REF!</v>
      </c>
      <c r="B19" s="26">
        <f t="shared" si="5"/>
        <v>44150</v>
      </c>
      <c r="C19" s="18"/>
      <c r="D19" s="19" t="str">
        <f t="shared" si="1"/>
        <v/>
      </c>
      <c r="E19" s="19"/>
      <c r="F19" s="19"/>
      <c r="G19" s="58">
        <f t="shared" si="2"/>
        <v>0</v>
      </c>
      <c r="H19" s="59" t="str">
        <f t="shared" si="0"/>
        <v/>
      </c>
      <c r="I19" s="60">
        <f t="shared" si="3"/>
        <v>0</v>
      </c>
      <c r="J19" s="60">
        <f t="shared" si="4"/>
        <v>-75.288333333332943</v>
      </c>
      <c r="K19" s="25"/>
    </row>
    <row r="20" spans="1:11" ht="16" x14ac:dyDescent="0.2">
      <c r="A20" s="9" t="e">
        <f>IF(AND(Daten!#REF!="ja",DATEDIF(Daten!#REF!,B20,"Y")&gt;Daten!#REF!),"x","!")</f>
        <v>#REF!</v>
      </c>
      <c r="B20" s="26">
        <f t="shared" si="5"/>
        <v>44151</v>
      </c>
      <c r="C20" s="18"/>
      <c r="D20" s="19" t="str">
        <f t="shared" si="1"/>
        <v/>
      </c>
      <c r="E20" s="19"/>
      <c r="F20" s="19"/>
      <c r="G20" s="58">
        <f t="shared" si="2"/>
        <v>0</v>
      </c>
      <c r="H20" s="59" t="str">
        <f t="shared" si="0"/>
        <v/>
      </c>
      <c r="I20" s="60">
        <f t="shared" si="3"/>
        <v>0</v>
      </c>
      <c r="J20" s="60">
        <f t="shared" si="4"/>
        <v>-75.288333333332943</v>
      </c>
      <c r="K20" s="25"/>
    </row>
    <row r="21" spans="1:11" ht="16" x14ac:dyDescent="0.2">
      <c r="A21" s="9" t="e">
        <f>IF(AND(Daten!#REF!="ja",DATEDIF(Daten!#REF!,B21,"Y")&gt;Daten!#REF!),"x","!")</f>
        <v>#REF!</v>
      </c>
      <c r="B21" s="26">
        <f t="shared" si="5"/>
        <v>44152</v>
      </c>
      <c r="C21" s="18"/>
      <c r="D21" s="19">
        <f t="shared" si="1"/>
        <v>0</v>
      </c>
      <c r="E21" s="19"/>
      <c r="F21" s="19"/>
      <c r="G21" s="58">
        <f t="shared" si="2"/>
        <v>0</v>
      </c>
      <c r="H21" s="59">
        <f t="shared" si="0"/>
        <v>0.33166666666666667</v>
      </c>
      <c r="I21" s="60">
        <f t="shared" si="3"/>
        <v>-0.33166666666666667</v>
      </c>
      <c r="J21" s="60">
        <f t="shared" si="4"/>
        <v>-75.619999999999607</v>
      </c>
      <c r="K21" s="25"/>
    </row>
    <row r="22" spans="1:11" ht="16" x14ac:dyDescent="0.2">
      <c r="A22" s="9" t="e">
        <f>IF(AND(Daten!#REF!="ja",DATEDIF(Daten!#REF!,B22,"Y")&gt;Daten!#REF!),"x","!")</f>
        <v>#REF!</v>
      </c>
      <c r="B22" s="26">
        <f t="shared" si="5"/>
        <v>44153</v>
      </c>
      <c r="C22" s="18"/>
      <c r="D22" s="19">
        <f t="shared" si="1"/>
        <v>0</v>
      </c>
      <c r="E22" s="19"/>
      <c r="F22" s="19"/>
      <c r="G22" s="58">
        <f t="shared" si="2"/>
        <v>0</v>
      </c>
      <c r="H22" s="59">
        <f t="shared" si="0"/>
        <v>0.33166666666666667</v>
      </c>
      <c r="I22" s="60">
        <f t="shared" si="3"/>
        <v>-0.33166666666666667</v>
      </c>
      <c r="J22" s="60">
        <f t="shared" si="4"/>
        <v>-75.95166666666627</v>
      </c>
      <c r="K22" s="25"/>
    </row>
    <row r="23" spans="1:11" ht="16" x14ac:dyDescent="0.2">
      <c r="A23" s="9" t="e">
        <f>IF(AND(Daten!#REF!="ja",DATEDIF(Daten!#REF!,B23,"Y")&gt;Daten!#REF!),"x","!")</f>
        <v>#REF!</v>
      </c>
      <c r="B23" s="26">
        <f t="shared" si="5"/>
        <v>44154</v>
      </c>
      <c r="C23" s="18"/>
      <c r="D23" s="19">
        <f t="shared" si="1"/>
        <v>0</v>
      </c>
      <c r="E23" s="19"/>
      <c r="F23" s="19"/>
      <c r="G23" s="58">
        <f t="shared" si="2"/>
        <v>0</v>
      </c>
      <c r="H23" s="59">
        <f t="shared" si="0"/>
        <v>0.33166666666666667</v>
      </c>
      <c r="I23" s="60">
        <f t="shared" si="3"/>
        <v>-0.33166666666666667</v>
      </c>
      <c r="J23" s="60">
        <f t="shared" si="4"/>
        <v>-76.283333333332934</v>
      </c>
      <c r="K23" s="25"/>
    </row>
    <row r="24" spans="1:11" ht="16" x14ac:dyDescent="0.2">
      <c r="A24" s="9" t="e">
        <f>IF(AND(Daten!#REF!="ja",DATEDIF(Daten!#REF!,B24,"Y")&gt;Daten!#REF!),"x","!")</f>
        <v>#REF!</v>
      </c>
      <c r="B24" s="26">
        <f t="shared" si="5"/>
        <v>44155</v>
      </c>
      <c r="C24" s="18"/>
      <c r="D24" s="19">
        <f t="shared" si="1"/>
        <v>0</v>
      </c>
      <c r="E24" s="19"/>
      <c r="F24" s="19"/>
      <c r="G24" s="58">
        <f t="shared" si="2"/>
        <v>0</v>
      </c>
      <c r="H24" s="59">
        <f t="shared" si="0"/>
        <v>0.33166666666666667</v>
      </c>
      <c r="I24" s="60">
        <f t="shared" si="3"/>
        <v>-0.33166666666666667</v>
      </c>
      <c r="J24" s="60">
        <f t="shared" si="4"/>
        <v>-76.614999999999597</v>
      </c>
      <c r="K24" s="25"/>
    </row>
    <row r="25" spans="1:11" ht="16" x14ac:dyDescent="0.2">
      <c r="A25" s="9" t="e">
        <f>IF(AND(Daten!#REF!="ja",DATEDIF(Daten!#REF!,B25,"Y")&gt;Daten!#REF!),"x","!")</f>
        <v>#REF!</v>
      </c>
      <c r="B25" s="26">
        <f t="shared" si="5"/>
        <v>44156</v>
      </c>
      <c r="C25" s="18"/>
      <c r="D25" s="19">
        <f t="shared" si="1"/>
        <v>0</v>
      </c>
      <c r="E25" s="19"/>
      <c r="F25" s="19"/>
      <c r="G25" s="58">
        <f t="shared" si="2"/>
        <v>0</v>
      </c>
      <c r="H25" s="59">
        <f t="shared" si="0"/>
        <v>0.33166666666666667</v>
      </c>
      <c r="I25" s="60">
        <f t="shared" si="3"/>
        <v>-0.33166666666666667</v>
      </c>
      <c r="J25" s="60">
        <f t="shared" si="4"/>
        <v>-76.94666666666626</v>
      </c>
      <c r="K25" s="25"/>
    </row>
    <row r="26" spans="1:11" ht="16" x14ac:dyDescent="0.2">
      <c r="A26" s="9" t="e">
        <f>IF(AND(Daten!#REF!="ja",DATEDIF(Daten!#REF!,B26,"Y")&gt;Daten!#REF!),"x","!")</f>
        <v>#REF!</v>
      </c>
      <c r="B26" s="26">
        <f t="shared" si="5"/>
        <v>44157</v>
      </c>
      <c r="C26" s="18"/>
      <c r="D26" s="19" t="str">
        <f t="shared" si="1"/>
        <v/>
      </c>
      <c r="E26" s="19"/>
      <c r="F26" s="19"/>
      <c r="G26" s="58">
        <f t="shared" si="2"/>
        <v>0</v>
      </c>
      <c r="H26" s="59" t="str">
        <f t="shared" si="0"/>
        <v/>
      </c>
      <c r="I26" s="60">
        <f t="shared" si="3"/>
        <v>0</v>
      </c>
      <c r="J26" s="60">
        <f t="shared" si="4"/>
        <v>-76.94666666666626</v>
      </c>
      <c r="K26" s="25"/>
    </row>
    <row r="27" spans="1:11" ht="16" x14ac:dyDescent="0.2">
      <c r="A27" s="9" t="e">
        <f>IF(AND(Daten!#REF!="ja",DATEDIF(Daten!#REF!,B27,"Y")&gt;Daten!#REF!),"x","!")</f>
        <v>#REF!</v>
      </c>
      <c r="B27" s="26">
        <f t="shared" si="5"/>
        <v>44158</v>
      </c>
      <c r="C27" s="18"/>
      <c r="D27" s="19" t="str">
        <f t="shared" si="1"/>
        <v/>
      </c>
      <c r="E27" s="19"/>
      <c r="F27" s="19"/>
      <c r="G27" s="58">
        <f t="shared" si="2"/>
        <v>0</v>
      </c>
      <c r="H27" s="59" t="str">
        <f t="shared" si="0"/>
        <v/>
      </c>
      <c r="I27" s="60">
        <f t="shared" si="3"/>
        <v>0</v>
      </c>
      <c r="J27" s="60">
        <f t="shared" si="4"/>
        <v>-76.94666666666626</v>
      </c>
      <c r="K27" s="25"/>
    </row>
    <row r="28" spans="1:11" ht="16" x14ac:dyDescent="0.2">
      <c r="A28" s="9" t="e">
        <f>IF(AND(Daten!#REF!="ja",DATEDIF(Daten!#REF!,B28,"Y")&gt;Daten!#REF!),"x","!")</f>
        <v>#REF!</v>
      </c>
      <c r="B28" s="26">
        <f t="shared" si="5"/>
        <v>44159</v>
      </c>
      <c r="C28" s="18"/>
      <c r="D28" s="19">
        <f t="shared" si="1"/>
        <v>0</v>
      </c>
      <c r="E28" s="19"/>
      <c r="F28" s="19"/>
      <c r="G28" s="58">
        <f t="shared" si="2"/>
        <v>0</v>
      </c>
      <c r="H28" s="59">
        <f t="shared" si="0"/>
        <v>0.33166666666666667</v>
      </c>
      <c r="I28" s="60">
        <f t="shared" si="3"/>
        <v>-0.33166666666666667</v>
      </c>
      <c r="J28" s="60">
        <f t="shared" si="4"/>
        <v>-77.278333333332924</v>
      </c>
      <c r="K28" s="25"/>
    </row>
    <row r="29" spans="1:11" ht="16" x14ac:dyDescent="0.2">
      <c r="A29" s="9" t="e">
        <f>IF(AND(Daten!#REF!="ja",DATEDIF(Daten!#REF!,B29,"Y")&gt;Daten!#REF!),"x","!")</f>
        <v>#REF!</v>
      </c>
      <c r="B29" s="26">
        <f t="shared" si="5"/>
        <v>44160</v>
      </c>
      <c r="C29" s="18"/>
      <c r="D29" s="19">
        <f t="shared" si="1"/>
        <v>0</v>
      </c>
      <c r="E29" s="19"/>
      <c r="F29" s="19"/>
      <c r="G29" s="58">
        <f t="shared" si="2"/>
        <v>0</v>
      </c>
      <c r="H29" s="59">
        <f t="shared" si="0"/>
        <v>0.33166666666666667</v>
      </c>
      <c r="I29" s="60">
        <f t="shared" si="3"/>
        <v>-0.33166666666666667</v>
      </c>
      <c r="J29" s="60">
        <f t="shared" si="4"/>
        <v>-77.609999999999587</v>
      </c>
      <c r="K29" s="25"/>
    </row>
    <row r="30" spans="1:11" ht="16" x14ac:dyDescent="0.2">
      <c r="A30" s="9" t="e">
        <f>IF(AND(Daten!#REF!="ja",DATEDIF(Daten!#REF!,B30,"Y")&gt;Daten!#REF!),"x","!")</f>
        <v>#REF!</v>
      </c>
      <c r="B30" s="26">
        <f t="shared" si="5"/>
        <v>44161</v>
      </c>
      <c r="C30" s="18"/>
      <c r="D30" s="19">
        <f t="shared" si="1"/>
        <v>0</v>
      </c>
      <c r="E30" s="19"/>
      <c r="F30" s="19"/>
      <c r="G30" s="58">
        <f t="shared" si="2"/>
        <v>0</v>
      </c>
      <c r="H30" s="59">
        <f t="shared" si="0"/>
        <v>0.33166666666666667</v>
      </c>
      <c r="I30" s="60">
        <f t="shared" si="3"/>
        <v>-0.33166666666666667</v>
      </c>
      <c r="J30" s="60">
        <f t="shared" si="4"/>
        <v>-77.941666666666251</v>
      </c>
      <c r="K30" s="25"/>
    </row>
    <row r="31" spans="1:11" ht="16" x14ac:dyDescent="0.2">
      <c r="A31" s="9" t="e">
        <f>IF(AND(Daten!#REF!="ja",DATEDIF(Daten!#REF!,B31,"Y")&gt;Daten!#REF!),"x","!")</f>
        <v>#REF!</v>
      </c>
      <c r="B31" s="26">
        <f t="shared" si="5"/>
        <v>44162</v>
      </c>
      <c r="C31" s="18"/>
      <c r="D31" s="19">
        <f t="shared" si="1"/>
        <v>0</v>
      </c>
      <c r="E31" s="19"/>
      <c r="F31" s="19"/>
      <c r="G31" s="58">
        <f t="shared" si="2"/>
        <v>0</v>
      </c>
      <c r="H31" s="59">
        <f t="shared" si="0"/>
        <v>0.33166666666666667</v>
      </c>
      <c r="I31" s="60">
        <f t="shared" si="3"/>
        <v>-0.33166666666666667</v>
      </c>
      <c r="J31" s="60">
        <f t="shared" si="4"/>
        <v>-78.273333333332914</v>
      </c>
      <c r="K31" s="25"/>
    </row>
    <row r="32" spans="1:11" ht="16" x14ac:dyDescent="0.2">
      <c r="A32" s="9" t="e">
        <f>IF(AND(Daten!#REF!="ja",DATEDIF(Daten!#REF!,B32,"Y")&gt;Daten!#REF!),"x","!")</f>
        <v>#REF!</v>
      </c>
      <c r="B32" s="26">
        <f t="shared" si="5"/>
        <v>44163</v>
      </c>
      <c r="C32" s="18"/>
      <c r="D32" s="19">
        <f t="shared" si="1"/>
        <v>0</v>
      </c>
      <c r="E32" s="19"/>
      <c r="F32" s="19"/>
      <c r="G32" s="58">
        <f t="shared" si="2"/>
        <v>0</v>
      </c>
      <c r="H32" s="59">
        <f t="shared" si="0"/>
        <v>0.33166666666666667</v>
      </c>
      <c r="I32" s="60">
        <f t="shared" si="3"/>
        <v>-0.33166666666666667</v>
      </c>
      <c r="J32" s="60">
        <f t="shared" si="4"/>
        <v>-78.604999999999578</v>
      </c>
      <c r="K32" s="25"/>
    </row>
    <row r="33" spans="1:11" ht="17" thickBot="1" x14ac:dyDescent="0.25">
      <c r="A33" s="9" t="e">
        <f>IF(AND(Daten!#REF!="ja",DATEDIF(Daten!#REF!,B33,"Y")&gt;Daten!#REF!),"x","!")</f>
        <v>#REF!</v>
      </c>
      <c r="B33" s="28">
        <f t="shared" si="5"/>
        <v>44164</v>
      </c>
      <c r="C33" s="18"/>
      <c r="D33" s="19" t="str">
        <f t="shared" si="1"/>
        <v/>
      </c>
      <c r="E33" s="19"/>
      <c r="F33" s="19"/>
      <c r="G33" s="58">
        <f t="shared" si="2"/>
        <v>0</v>
      </c>
      <c r="H33" s="59" t="str">
        <f t="shared" si="0"/>
        <v/>
      </c>
      <c r="I33" s="60">
        <f t="shared" si="3"/>
        <v>0</v>
      </c>
      <c r="J33" s="60">
        <f t="shared" si="4"/>
        <v>-78.604999999999578</v>
      </c>
      <c r="K33" s="25"/>
    </row>
    <row r="34" spans="1:11" ht="17" thickBot="1" x14ac:dyDescent="0.25">
      <c r="A34" s="33"/>
      <c r="B34" s="30"/>
      <c r="C34" s="31"/>
      <c r="D34" s="20"/>
      <c r="E34" s="20"/>
      <c r="F34" s="20"/>
      <c r="G34" s="56"/>
      <c r="H34" s="56"/>
      <c r="I34" s="70"/>
      <c r="J34" s="71">
        <f>J33</f>
        <v>-78.604999999999578</v>
      </c>
      <c r="K34" s="32" t="s">
        <v>6</v>
      </c>
    </row>
    <row r="35" spans="1:11" ht="17" thickBot="1" x14ac:dyDescent="0.25">
      <c r="K35" s="10"/>
    </row>
    <row r="36" spans="1:11" ht="17.25" customHeight="1" x14ac:dyDescent="0.15">
      <c r="I36" s="2" t="s">
        <v>21</v>
      </c>
      <c r="J36" s="4">
        <f>COUNTIF($C$4:$C$34,"U")</f>
        <v>0</v>
      </c>
    </row>
    <row r="37" spans="1:11" ht="15.75" customHeight="1" thickBot="1" x14ac:dyDescent="0.2">
      <c r="I37" s="3" t="s">
        <v>20</v>
      </c>
      <c r="J37" s="5">
        <f>Oktober!J38-J36</f>
        <v>30</v>
      </c>
    </row>
  </sheetData>
  <phoneticPr fontId="0" type="noConversion"/>
  <conditionalFormatting sqref="C4:C34">
    <cfRule type="expression" dxfId="17" priority="10" stopIfTrue="1">
      <formula>OR(WEEKDAY(B4)=7,WEEKDAY(B4)=1,C4="x")</formula>
    </cfRule>
  </conditionalFormatting>
  <conditionalFormatting sqref="C3:J3">
    <cfRule type="cellIs" dxfId="16" priority="2" stopIfTrue="1" operator="lessThan">
      <formula>0</formula>
    </cfRule>
  </conditionalFormatting>
  <conditionalFormatting sqref="D4:D34">
    <cfRule type="expression" dxfId="15" priority="3" stopIfTrue="1">
      <formula>OR(WEEKDAY(#REF!)=7,WEEKDAY(#REF!)=1,C4="x")</formula>
    </cfRule>
  </conditionalFormatting>
  <conditionalFormatting sqref="E4:E34">
    <cfRule type="expression" dxfId="14" priority="4" stopIfTrue="1">
      <formula>OR(WEEKDAY(#REF!)=7,WEEKDAY(#REF!)=1,#REF!="x")</formula>
    </cfRule>
  </conditionalFormatting>
  <conditionalFormatting sqref="F4:F34">
    <cfRule type="expression" dxfId="13" priority="5" stopIfTrue="1">
      <formula>OR(WEEKDAY(#REF!)=7,WEEKDAY(#REF!)=1,#REF!="x")</formula>
    </cfRule>
  </conditionalFormatting>
  <conditionalFormatting sqref="G4:G34">
    <cfRule type="expression" dxfId="12" priority="6" stopIfTrue="1">
      <formula>OR(WEEKDAY(#REF!)=7,WEEKDAY(#REF!)=1,#REF!="X")</formula>
    </cfRule>
  </conditionalFormatting>
  <conditionalFormatting sqref="H4:H33">
    <cfRule type="expression" dxfId="11" priority="1" stopIfTrue="1">
      <formula>OR(WEEKDAY(#REF!)=7,WEEKDAY(#REF!)=1,#REF!="X")</formula>
    </cfRule>
  </conditionalFormatting>
  <conditionalFormatting sqref="H34">
    <cfRule type="expression" dxfId="10" priority="7" stopIfTrue="1">
      <formula>OR(WEEKDAY(#REF!)=7,WEEKDAY(#REF!)=1,#REF!="X")</formula>
    </cfRule>
  </conditionalFormatting>
  <conditionalFormatting sqref="I4:J34">
    <cfRule type="expression" dxfId="9" priority="8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38"/>
  <sheetViews>
    <sheetView topLeftCell="B1" zoomScaleNormal="100" workbookViewId="0">
      <selection activeCell="K20" sqref="K20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November!B1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November!J34</f>
        <v>-78.604999999999578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DATE(Daten!C2,12,1)</f>
        <v>44165</v>
      </c>
      <c r="C4" s="18"/>
      <c r="D4" s="19" t="str">
        <f t="shared" ref="D4" si="0">IF((OR(WEEKDAY(B4)=7,WEEKDAY(B4)=1,C4="X")),"",IF(OR(C4="",C4="G",C4="S",C4="K",C4="U",C4="F"),0,Pause))</f>
        <v/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 t="str">
        <f t="shared" ref="H4:H34" si="1">IF((OR(WEEKDAY(B4)=7,WEEKDAY(B4)=1,C4="X")),"",TArbZeit)</f>
        <v/>
      </c>
      <c r="I4" s="60">
        <f>IF((OR(WEEKDAY(B4)=7,WEEKDAY(B4)=1,C4="X")),0,G4-H4)</f>
        <v>0</v>
      </c>
      <c r="J4" s="60">
        <f>J3+I4</f>
        <v>-78.604999999999578</v>
      </c>
      <c r="K4" s="25" t="str">
        <f>IF(C4="K",Daten!C$15,IF(C4="U",Daten!C$16,IF(C4="G",Daten!C$17,IF(C4="F",Daten!C$18,IF(C4="S",Daten!C$19,IF(C4="X",Daten!C$20,""))))))</f>
        <v/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44166</v>
      </c>
      <c r="C5" s="18"/>
      <c r="D5" s="19">
        <f t="shared" ref="D5:D26" si="2">IF((OR(WEEKDAY(B5)=7,WEEKDAY(B5)=1,C5="X")),"",IF(OR(C5="",C5="G",C5="S",C5="K",C5="U",C5="F"),0,Pause))</f>
        <v>0</v>
      </c>
      <c r="E5" s="19"/>
      <c r="F5" s="19"/>
      <c r="G5" s="58">
        <f t="shared" ref="G5:G26" si="3">IF(OR(AND(ISBLANK(C5),ISBLANK(D5)),WEEKDAY(B5)=7,WEEKDAY(B5)=1,C5="X"),0,IF(OR(C5="S",C5="K",C5="F",C5="U"),H5,IF(C5="G",0,(F5-C5)-(D5+E5))))</f>
        <v>0</v>
      </c>
      <c r="H5" s="59">
        <f t="shared" si="1"/>
        <v>0.33166666666666667</v>
      </c>
      <c r="I5" s="60">
        <f t="shared" ref="I5:I26" si="4">IF((OR(WEEKDAY(B5)=7,WEEKDAY(B5)=1,C5="X")),0,G5-H5)</f>
        <v>-0.33166666666666667</v>
      </c>
      <c r="J5" s="60">
        <f t="shared" ref="J5:J26" si="5">J4+I5</f>
        <v>-78.936666666666241</v>
      </c>
      <c r="K5" s="25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4" si="6">B5+1</f>
        <v>44167</v>
      </c>
      <c r="C6" s="18"/>
      <c r="D6" s="19">
        <f t="shared" si="2"/>
        <v>0</v>
      </c>
      <c r="E6" s="19"/>
      <c r="F6" s="19"/>
      <c r="G6" s="58">
        <f t="shared" si="3"/>
        <v>0</v>
      </c>
      <c r="H6" s="59">
        <f t="shared" si="1"/>
        <v>0.33166666666666667</v>
      </c>
      <c r="I6" s="60">
        <f t="shared" si="4"/>
        <v>-0.33166666666666667</v>
      </c>
      <c r="J6" s="60">
        <f t="shared" si="5"/>
        <v>-79.268333333332905</v>
      </c>
      <c r="K6" s="25" t="str">
        <f>IF(C6="K",Daten!C$15,IF(C6="U",Daten!C$16,IF(C6="G",Daten!C$17,IF(C6="F",Daten!C$18,IF(C6="S",Daten!C$19,IF(C6="X",Daten!C$20,""))))))</f>
        <v/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6"/>
        <v>44168</v>
      </c>
      <c r="C7" s="18"/>
      <c r="D7" s="19">
        <f t="shared" si="2"/>
        <v>0</v>
      </c>
      <c r="E7" s="19"/>
      <c r="F7" s="19"/>
      <c r="G7" s="58">
        <f t="shared" si="3"/>
        <v>0</v>
      </c>
      <c r="H7" s="59">
        <f t="shared" si="1"/>
        <v>0.33166666666666667</v>
      </c>
      <c r="I7" s="60">
        <f t="shared" si="4"/>
        <v>-0.33166666666666667</v>
      </c>
      <c r="J7" s="60">
        <f t="shared" si="5"/>
        <v>-79.599999999999568</v>
      </c>
      <c r="K7" s="25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6"/>
        <v>44169</v>
      </c>
      <c r="C8" s="18"/>
      <c r="D8" s="19">
        <f t="shared" si="2"/>
        <v>0</v>
      </c>
      <c r="E8" s="19"/>
      <c r="F8" s="19"/>
      <c r="G8" s="58">
        <f t="shared" si="3"/>
        <v>0</v>
      </c>
      <c r="H8" s="59">
        <f t="shared" si="1"/>
        <v>0.33166666666666667</v>
      </c>
      <c r="I8" s="60">
        <f t="shared" si="4"/>
        <v>-0.33166666666666667</v>
      </c>
      <c r="J8" s="60">
        <f t="shared" si="5"/>
        <v>-79.931666666666231</v>
      </c>
      <c r="K8" s="25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6"/>
        <v>44170</v>
      </c>
      <c r="C9" s="18"/>
      <c r="D9" s="19">
        <f t="shared" si="2"/>
        <v>0</v>
      </c>
      <c r="E9" s="19"/>
      <c r="F9" s="19"/>
      <c r="G9" s="58">
        <f t="shared" si="3"/>
        <v>0</v>
      </c>
      <c r="H9" s="59">
        <f t="shared" si="1"/>
        <v>0.33166666666666667</v>
      </c>
      <c r="I9" s="60">
        <f t="shared" si="4"/>
        <v>-0.33166666666666667</v>
      </c>
      <c r="J9" s="60">
        <f t="shared" si="5"/>
        <v>-80.263333333332895</v>
      </c>
      <c r="K9" s="25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6"/>
        <v>44171</v>
      </c>
      <c r="C10" s="18"/>
      <c r="D10" s="19" t="str">
        <f t="shared" si="2"/>
        <v/>
      </c>
      <c r="E10" s="19"/>
      <c r="F10" s="19"/>
      <c r="G10" s="58">
        <f t="shared" si="3"/>
        <v>0</v>
      </c>
      <c r="H10" s="59" t="str">
        <f t="shared" si="1"/>
        <v/>
      </c>
      <c r="I10" s="60">
        <f t="shared" si="4"/>
        <v>0</v>
      </c>
      <c r="J10" s="60">
        <f t="shared" si="5"/>
        <v>-80.263333333332895</v>
      </c>
      <c r="K10" s="25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6"/>
        <v>44172</v>
      </c>
      <c r="C11" s="18"/>
      <c r="D11" s="19" t="str">
        <f t="shared" si="2"/>
        <v/>
      </c>
      <c r="E11" s="19"/>
      <c r="F11" s="19"/>
      <c r="G11" s="58">
        <f t="shared" si="3"/>
        <v>0</v>
      </c>
      <c r="H11" s="59" t="str">
        <f t="shared" si="1"/>
        <v/>
      </c>
      <c r="I11" s="60">
        <f t="shared" si="4"/>
        <v>0</v>
      </c>
      <c r="J11" s="60">
        <f t="shared" si="5"/>
        <v>-80.263333333332895</v>
      </c>
      <c r="K11" s="25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6"/>
        <v>44173</v>
      </c>
      <c r="C12" s="18"/>
      <c r="D12" s="19">
        <f t="shared" si="2"/>
        <v>0</v>
      </c>
      <c r="E12" s="19"/>
      <c r="F12" s="19"/>
      <c r="G12" s="58">
        <f t="shared" si="3"/>
        <v>0</v>
      </c>
      <c r="H12" s="59">
        <f t="shared" si="1"/>
        <v>0.33166666666666667</v>
      </c>
      <c r="I12" s="60">
        <f t="shared" si="4"/>
        <v>-0.33166666666666667</v>
      </c>
      <c r="J12" s="60">
        <f t="shared" si="5"/>
        <v>-80.594999999999558</v>
      </c>
      <c r="K12" s="25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6"/>
        <v>44174</v>
      </c>
      <c r="C13" s="18"/>
      <c r="D13" s="19">
        <f t="shared" si="2"/>
        <v>0</v>
      </c>
      <c r="E13" s="19"/>
      <c r="F13" s="19"/>
      <c r="G13" s="58">
        <f t="shared" si="3"/>
        <v>0</v>
      </c>
      <c r="H13" s="59">
        <f t="shared" si="1"/>
        <v>0.33166666666666667</v>
      </c>
      <c r="I13" s="60">
        <f t="shared" si="4"/>
        <v>-0.33166666666666667</v>
      </c>
      <c r="J13" s="60">
        <f t="shared" si="5"/>
        <v>-80.926666666666222</v>
      </c>
      <c r="K13" s="25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6"/>
        <v>44175</v>
      </c>
      <c r="C14" s="18"/>
      <c r="D14" s="19">
        <f t="shared" si="2"/>
        <v>0</v>
      </c>
      <c r="E14" s="19"/>
      <c r="F14" s="19"/>
      <c r="G14" s="58">
        <f t="shared" si="3"/>
        <v>0</v>
      </c>
      <c r="H14" s="59">
        <f t="shared" si="1"/>
        <v>0.33166666666666667</v>
      </c>
      <c r="I14" s="60">
        <f t="shared" si="4"/>
        <v>-0.33166666666666667</v>
      </c>
      <c r="J14" s="60">
        <f t="shared" si="5"/>
        <v>-81.258333333332885</v>
      </c>
      <c r="K14" s="25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6"/>
        <v>44176</v>
      </c>
      <c r="C15" s="18"/>
      <c r="D15" s="19">
        <f t="shared" si="2"/>
        <v>0</v>
      </c>
      <c r="E15" s="19"/>
      <c r="F15" s="19"/>
      <c r="G15" s="58">
        <f t="shared" si="3"/>
        <v>0</v>
      </c>
      <c r="H15" s="59">
        <f t="shared" si="1"/>
        <v>0.33166666666666667</v>
      </c>
      <c r="I15" s="60">
        <f t="shared" si="4"/>
        <v>-0.33166666666666667</v>
      </c>
      <c r="J15" s="60">
        <f t="shared" si="5"/>
        <v>-81.589999999999549</v>
      </c>
      <c r="K15" s="25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6"/>
        <v>44177</v>
      </c>
      <c r="C16" s="18"/>
      <c r="D16" s="19">
        <f t="shared" si="2"/>
        <v>0</v>
      </c>
      <c r="E16" s="19"/>
      <c r="F16" s="19"/>
      <c r="G16" s="58">
        <f t="shared" si="3"/>
        <v>0</v>
      </c>
      <c r="H16" s="59">
        <f t="shared" si="1"/>
        <v>0.33166666666666667</v>
      </c>
      <c r="I16" s="60">
        <f t="shared" si="4"/>
        <v>-0.33166666666666667</v>
      </c>
      <c r="J16" s="60">
        <f t="shared" si="5"/>
        <v>-81.921666666666212</v>
      </c>
      <c r="K16" s="25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6"/>
        <v>44178</v>
      </c>
      <c r="C17" s="18"/>
      <c r="D17" s="19" t="str">
        <f t="shared" si="2"/>
        <v/>
      </c>
      <c r="E17" s="19"/>
      <c r="F17" s="19"/>
      <c r="G17" s="58">
        <f t="shared" si="3"/>
        <v>0</v>
      </c>
      <c r="H17" s="59" t="str">
        <f t="shared" si="1"/>
        <v/>
      </c>
      <c r="I17" s="60">
        <f t="shared" si="4"/>
        <v>0</v>
      </c>
      <c r="J17" s="60">
        <f t="shared" si="5"/>
        <v>-81.921666666666212</v>
      </c>
      <c r="K17" s="25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6"/>
        <v>44179</v>
      </c>
      <c r="C18" s="18"/>
      <c r="D18" s="19" t="str">
        <f t="shared" si="2"/>
        <v/>
      </c>
      <c r="E18" s="19"/>
      <c r="F18" s="19"/>
      <c r="G18" s="58">
        <f t="shared" si="3"/>
        <v>0</v>
      </c>
      <c r="H18" s="59" t="str">
        <f t="shared" si="1"/>
        <v/>
      </c>
      <c r="I18" s="60">
        <f t="shared" si="4"/>
        <v>0</v>
      </c>
      <c r="J18" s="60">
        <f t="shared" si="5"/>
        <v>-81.921666666666212</v>
      </c>
      <c r="K18" s="25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6"/>
        <v>44180</v>
      </c>
      <c r="C19" s="18"/>
      <c r="D19" s="19">
        <f t="shared" si="2"/>
        <v>0</v>
      </c>
      <c r="E19" s="19"/>
      <c r="F19" s="19"/>
      <c r="G19" s="58">
        <f t="shared" si="3"/>
        <v>0</v>
      </c>
      <c r="H19" s="59">
        <f t="shared" si="1"/>
        <v>0.33166666666666667</v>
      </c>
      <c r="I19" s="60">
        <f t="shared" si="4"/>
        <v>-0.33166666666666667</v>
      </c>
      <c r="J19" s="60">
        <f t="shared" si="5"/>
        <v>-82.253333333332876</v>
      </c>
      <c r="K19" s="25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6"/>
        <v>44181</v>
      </c>
      <c r="C20" s="18"/>
      <c r="D20" s="19">
        <f t="shared" si="2"/>
        <v>0</v>
      </c>
      <c r="E20" s="19"/>
      <c r="F20" s="19"/>
      <c r="G20" s="58">
        <f t="shared" si="3"/>
        <v>0</v>
      </c>
      <c r="H20" s="59">
        <f t="shared" si="1"/>
        <v>0.33166666666666667</v>
      </c>
      <c r="I20" s="60">
        <f t="shared" si="4"/>
        <v>-0.33166666666666667</v>
      </c>
      <c r="J20" s="60">
        <f t="shared" si="5"/>
        <v>-82.584999999999539</v>
      </c>
      <c r="K20" s="25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6"/>
        <v>44182</v>
      </c>
      <c r="C21" s="18"/>
      <c r="D21" s="19">
        <f t="shared" si="2"/>
        <v>0</v>
      </c>
      <c r="E21" s="19"/>
      <c r="F21" s="19"/>
      <c r="G21" s="58">
        <f t="shared" si="3"/>
        <v>0</v>
      </c>
      <c r="H21" s="59">
        <f t="shared" si="1"/>
        <v>0.33166666666666667</v>
      </c>
      <c r="I21" s="60">
        <f t="shared" si="4"/>
        <v>-0.33166666666666667</v>
      </c>
      <c r="J21" s="60">
        <f t="shared" si="5"/>
        <v>-82.916666666666202</v>
      </c>
      <c r="K21" s="25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6"/>
        <v>44183</v>
      </c>
      <c r="C22" s="18"/>
      <c r="D22" s="19">
        <f t="shared" si="2"/>
        <v>0</v>
      </c>
      <c r="E22" s="19"/>
      <c r="F22" s="19"/>
      <c r="G22" s="58">
        <f t="shared" si="3"/>
        <v>0</v>
      </c>
      <c r="H22" s="59">
        <f t="shared" si="1"/>
        <v>0.33166666666666667</v>
      </c>
      <c r="I22" s="60">
        <f t="shared" si="4"/>
        <v>-0.33166666666666667</v>
      </c>
      <c r="J22" s="60">
        <f t="shared" si="5"/>
        <v>-83.248333333332866</v>
      </c>
      <c r="K22" s="25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6"/>
        <v>44184</v>
      </c>
      <c r="C23" s="18"/>
      <c r="D23" s="19">
        <f t="shared" si="2"/>
        <v>0</v>
      </c>
      <c r="E23" s="19"/>
      <c r="F23" s="19"/>
      <c r="G23" s="58">
        <f t="shared" si="3"/>
        <v>0</v>
      </c>
      <c r="H23" s="59">
        <f t="shared" si="1"/>
        <v>0.33166666666666667</v>
      </c>
      <c r="I23" s="60">
        <f t="shared" si="4"/>
        <v>-0.33166666666666667</v>
      </c>
      <c r="J23" s="60">
        <f t="shared" si="5"/>
        <v>-83.579999999999529</v>
      </c>
      <c r="K23" s="25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6"/>
        <v>44185</v>
      </c>
      <c r="C24" s="18"/>
      <c r="D24" s="19" t="str">
        <f t="shared" si="2"/>
        <v/>
      </c>
      <c r="E24" s="19"/>
      <c r="F24" s="19"/>
      <c r="G24" s="58">
        <f t="shared" si="3"/>
        <v>0</v>
      </c>
      <c r="H24" s="59" t="str">
        <f t="shared" si="1"/>
        <v/>
      </c>
      <c r="I24" s="60">
        <f t="shared" si="4"/>
        <v>0</v>
      </c>
      <c r="J24" s="60">
        <f t="shared" si="5"/>
        <v>-83.579999999999529</v>
      </c>
      <c r="K24" s="25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6"/>
        <v>44186</v>
      </c>
      <c r="C25" s="18"/>
      <c r="D25" s="19" t="str">
        <f t="shared" si="2"/>
        <v/>
      </c>
      <c r="E25" s="19"/>
      <c r="F25" s="19"/>
      <c r="G25" s="58">
        <f t="shared" si="3"/>
        <v>0</v>
      </c>
      <c r="H25" s="59" t="str">
        <f t="shared" si="1"/>
        <v/>
      </c>
      <c r="I25" s="60">
        <f t="shared" si="4"/>
        <v>0</v>
      </c>
      <c r="J25" s="60">
        <f t="shared" si="5"/>
        <v>-83.579999999999529</v>
      </c>
      <c r="K25" s="25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6"/>
        <v>44187</v>
      </c>
      <c r="C26" s="18"/>
      <c r="D26" s="19">
        <f t="shared" si="2"/>
        <v>0</v>
      </c>
      <c r="E26" s="19"/>
      <c r="F26" s="19"/>
      <c r="G26" s="58">
        <f t="shared" si="3"/>
        <v>0</v>
      </c>
      <c r="H26" s="59">
        <f t="shared" si="1"/>
        <v>0.33166666666666667</v>
      </c>
      <c r="I26" s="60">
        <f t="shared" si="4"/>
        <v>-0.33166666666666667</v>
      </c>
      <c r="J26" s="60">
        <f t="shared" si="5"/>
        <v>-83.911666666666193</v>
      </c>
      <c r="K26" s="25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6"/>
        <v>44188</v>
      </c>
      <c r="C27" s="18" t="s">
        <v>23</v>
      </c>
      <c r="D27" s="19" t="str">
        <f t="shared" ref="D27:D34" si="7">IF((OR(WEEKDAY(B27)=7,WEEKDAY(B27)=1,C27="X")),"",IF(OR(C27="",C27="G",C27="S",C27="K",C27="U",C27="F"),0,Pause))</f>
        <v/>
      </c>
      <c r="E27" s="19"/>
      <c r="F27" s="19"/>
      <c r="G27" s="58">
        <f t="shared" ref="G27:G34" si="8">IF(OR(AND(ISBLANK(C27),ISBLANK(D27)),WEEKDAY(B27)=7,WEEKDAY(B27)=1,C27="X"),0,IF(OR(C27="S",C27="K",C27="F",C27="U"),H27,IF(C27="G",0,(F27-C27)-(D27+E27))))</f>
        <v>0</v>
      </c>
      <c r="H27" s="59" t="str">
        <f t="shared" si="1"/>
        <v/>
      </c>
      <c r="I27" s="60">
        <f t="shared" ref="I27:I34" si="9">IF((OR(WEEKDAY(B27)=7,WEEKDAY(B27)=1,C27="X")),0,G27-H27)</f>
        <v>0</v>
      </c>
      <c r="J27" s="60">
        <f t="shared" ref="J27:J34" si="10">J26+I27</f>
        <v>-83.911666666666193</v>
      </c>
      <c r="K27" s="27" t="s">
        <v>11</v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6"/>
        <v>44189</v>
      </c>
      <c r="C28" s="18" t="s">
        <v>23</v>
      </c>
      <c r="D28" s="19" t="str">
        <f t="shared" si="7"/>
        <v/>
      </c>
      <c r="E28" s="19"/>
      <c r="F28" s="19"/>
      <c r="G28" s="58">
        <f t="shared" si="8"/>
        <v>0</v>
      </c>
      <c r="H28" s="59" t="str">
        <f t="shared" si="1"/>
        <v/>
      </c>
      <c r="I28" s="60">
        <f t="shared" si="9"/>
        <v>0</v>
      </c>
      <c r="J28" s="60">
        <f t="shared" si="10"/>
        <v>-83.911666666666193</v>
      </c>
      <c r="K28" s="27" t="s">
        <v>12</v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6"/>
        <v>44190</v>
      </c>
      <c r="C29" s="18" t="s">
        <v>23</v>
      </c>
      <c r="D29" s="19" t="str">
        <f t="shared" si="7"/>
        <v/>
      </c>
      <c r="E29" s="19"/>
      <c r="F29" s="19"/>
      <c r="G29" s="58">
        <f t="shared" si="8"/>
        <v>0</v>
      </c>
      <c r="H29" s="59" t="str">
        <f t="shared" si="1"/>
        <v/>
      </c>
      <c r="I29" s="60">
        <f t="shared" si="9"/>
        <v>0</v>
      </c>
      <c r="J29" s="60">
        <f t="shared" si="10"/>
        <v>-83.911666666666193</v>
      </c>
      <c r="K29" s="27" t="s">
        <v>13</v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6"/>
        <v>44191</v>
      </c>
      <c r="C30" s="18"/>
      <c r="D30" s="19">
        <f t="shared" si="7"/>
        <v>0</v>
      </c>
      <c r="E30" s="19"/>
      <c r="F30" s="19"/>
      <c r="G30" s="58">
        <f t="shared" si="8"/>
        <v>0</v>
      </c>
      <c r="H30" s="59">
        <f t="shared" si="1"/>
        <v>0.33166666666666667</v>
      </c>
      <c r="I30" s="60">
        <f t="shared" si="9"/>
        <v>-0.33166666666666667</v>
      </c>
      <c r="J30" s="60">
        <f t="shared" si="10"/>
        <v>-84.243333333332856</v>
      </c>
      <c r="K30" s="27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6"/>
        <v>44192</v>
      </c>
      <c r="C31" s="18"/>
      <c r="D31" s="19" t="str">
        <f t="shared" si="7"/>
        <v/>
      </c>
      <c r="E31" s="19"/>
      <c r="F31" s="19"/>
      <c r="G31" s="58">
        <f t="shared" si="8"/>
        <v>0</v>
      </c>
      <c r="H31" s="59" t="str">
        <f t="shared" si="1"/>
        <v/>
      </c>
      <c r="I31" s="60">
        <f t="shared" si="9"/>
        <v>0</v>
      </c>
      <c r="J31" s="60">
        <f t="shared" si="10"/>
        <v>-84.243333333332856</v>
      </c>
      <c r="K31" s="27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 t="e">
        <f>IF(AND(Daten!#REF!="ja",DATEDIF(Daten!#REF!,B32,"Y")&gt;Daten!#REF!),"x","!")</f>
        <v>#REF!</v>
      </c>
      <c r="B32" s="26">
        <f t="shared" si="6"/>
        <v>44193</v>
      </c>
      <c r="C32" s="18"/>
      <c r="D32" s="19" t="str">
        <f t="shared" si="7"/>
        <v/>
      </c>
      <c r="E32" s="19"/>
      <c r="F32" s="19"/>
      <c r="G32" s="58">
        <f t="shared" si="8"/>
        <v>0</v>
      </c>
      <c r="H32" s="59" t="str">
        <f t="shared" si="1"/>
        <v/>
      </c>
      <c r="I32" s="60">
        <f t="shared" si="9"/>
        <v>0</v>
      </c>
      <c r="J32" s="60">
        <f t="shared" si="10"/>
        <v>-84.243333333332856</v>
      </c>
      <c r="K32" s="27" t="str">
        <f>IF(C32="K",Daten!C$15,IF(C32="U",Daten!C$16,IF(C32="G",Daten!C$17,IF(C32="F",Daten!C$18,IF(C32="S",Daten!C$19,IF(C32="X",Daten!C$20,""))))))</f>
        <v/>
      </c>
    </row>
    <row r="33" spans="1:11" ht="16" x14ac:dyDescent="0.2">
      <c r="A33" s="9" t="e">
        <f>IF(AND(Daten!#REF!="ja",DATEDIF(Daten!#REF!,B33,"Y")&gt;Daten!#REF!),"x","!")</f>
        <v>#REF!</v>
      </c>
      <c r="B33" s="26">
        <f t="shared" si="6"/>
        <v>44194</v>
      </c>
      <c r="C33" s="18"/>
      <c r="D33" s="19">
        <f t="shared" si="7"/>
        <v>0</v>
      </c>
      <c r="E33" s="19"/>
      <c r="F33" s="19"/>
      <c r="G33" s="58">
        <f t="shared" si="8"/>
        <v>0</v>
      </c>
      <c r="H33" s="59">
        <f t="shared" si="1"/>
        <v>0.33166666666666667</v>
      </c>
      <c r="I33" s="60">
        <f t="shared" si="9"/>
        <v>-0.33166666666666667</v>
      </c>
      <c r="J33" s="60">
        <f t="shared" si="10"/>
        <v>-84.57499999999952</v>
      </c>
      <c r="K33" s="27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9" t="e">
        <f>IF(AND(Daten!#REF!="ja",DATEDIF(Daten!#REF!,B34,"Y")&gt;Daten!#REF!),"x","!")</f>
        <v>#REF!</v>
      </c>
      <c r="B34" s="28">
        <f t="shared" si="6"/>
        <v>44195</v>
      </c>
      <c r="C34" s="18" t="s">
        <v>23</v>
      </c>
      <c r="D34" s="19" t="str">
        <f t="shared" si="7"/>
        <v/>
      </c>
      <c r="E34" s="19"/>
      <c r="F34" s="19"/>
      <c r="G34" s="58">
        <f t="shared" si="8"/>
        <v>0</v>
      </c>
      <c r="H34" s="59" t="str">
        <f t="shared" si="1"/>
        <v/>
      </c>
      <c r="I34" s="60">
        <f t="shared" si="9"/>
        <v>0</v>
      </c>
      <c r="J34" s="60">
        <f t="shared" si="10"/>
        <v>-84.57499999999952</v>
      </c>
      <c r="K34" s="29" t="s">
        <v>14</v>
      </c>
    </row>
    <row r="35" spans="1:11" ht="17" thickBot="1" x14ac:dyDescent="0.25">
      <c r="B35" s="15"/>
      <c r="C35" s="16"/>
      <c r="D35" s="16"/>
      <c r="E35" s="16"/>
      <c r="F35" s="16"/>
      <c r="G35" s="64"/>
      <c r="H35" s="64"/>
      <c r="I35" s="64"/>
      <c r="J35" s="57">
        <f>J34</f>
        <v>-84.57499999999952</v>
      </c>
      <c r="K35" s="17" t="s">
        <v>6</v>
      </c>
    </row>
    <row r="36" spans="1:11" ht="17.25" customHeight="1" thickBot="1" x14ac:dyDescent="0.2"/>
    <row r="37" spans="1:11" ht="15.75" customHeight="1" x14ac:dyDescent="0.15">
      <c r="I37" s="2" t="s">
        <v>21</v>
      </c>
      <c r="J37" s="4">
        <f>COUNTIF($C$4:$C$34,"U")</f>
        <v>0</v>
      </c>
    </row>
    <row r="38" spans="1:11" ht="17.25" customHeight="1" thickBot="1" x14ac:dyDescent="0.2">
      <c r="I38" s="3" t="s">
        <v>20</v>
      </c>
      <c r="J38" s="5">
        <f>November!J37-J37</f>
        <v>30</v>
      </c>
    </row>
  </sheetData>
  <phoneticPr fontId="0" type="noConversion"/>
  <conditionalFormatting sqref="C4:C34">
    <cfRule type="expression" dxfId="8" priority="10" stopIfTrue="1">
      <formula>OR(WEEKDAY(B4)=7,WEEKDAY(B4)=1,C4="x")</formula>
    </cfRule>
  </conditionalFormatting>
  <conditionalFormatting sqref="C3:J3 J35">
    <cfRule type="cellIs" dxfId="7" priority="2" stopIfTrue="1" operator="lessThan">
      <formula>0</formula>
    </cfRule>
  </conditionalFormatting>
  <conditionalFormatting sqref="D4:D34">
    <cfRule type="expression" dxfId="6" priority="3" stopIfTrue="1">
      <formula>OR(WEEKDAY(#REF!)=7,WEEKDAY(#REF!)=1,C4="x")</formula>
    </cfRule>
  </conditionalFormatting>
  <conditionalFormatting sqref="E4:E34">
    <cfRule type="expression" dxfId="5" priority="4" stopIfTrue="1">
      <formula>OR(WEEKDAY(#REF!)=7,WEEKDAY(#REF!)=1,#REF!="x")</formula>
    </cfRule>
  </conditionalFormatting>
  <conditionalFormatting sqref="F4:F34">
    <cfRule type="expression" dxfId="4" priority="5" stopIfTrue="1">
      <formula>OR(WEEKDAY(#REF!)=7,WEEKDAY(#REF!)=1,#REF!="x")</formula>
    </cfRule>
  </conditionalFormatting>
  <conditionalFormatting sqref="G4:G34">
    <cfRule type="expression" dxfId="3" priority="6" stopIfTrue="1">
      <formula>OR(WEEKDAY(#REF!)=7,WEEKDAY(#REF!)=1,#REF!="X")</formula>
    </cfRule>
  </conditionalFormatting>
  <conditionalFormatting sqref="H4:H34">
    <cfRule type="expression" dxfId="2" priority="1" stopIfTrue="1">
      <formula>OR(WEEKDAY(#REF!)=7,WEEKDAY(#REF!)=1,#REF!="X")</formula>
    </cfRule>
  </conditionalFormatting>
  <conditionalFormatting sqref="I4:I34">
    <cfRule type="expression" dxfId="1" priority="8" stopIfTrue="1">
      <formula>OR(WEEKDAY(#REF!)=7,WEEKDAY(#REF!)=1,#REF!="X")</formula>
    </cfRule>
  </conditionalFormatting>
  <conditionalFormatting sqref="J4:J34">
    <cfRule type="expression" dxfId="0" priority="9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K38"/>
  <sheetViews>
    <sheetView tabSelected="1" topLeftCell="B1" zoomScaleNormal="100" workbookViewId="0">
      <selection activeCell="E13" sqref="E13"/>
    </sheetView>
  </sheetViews>
  <sheetFormatPr baseColWidth="10" defaultColWidth="11.5" defaultRowHeight="13" x14ac:dyDescent="0.15"/>
  <cols>
    <col min="1" max="1" width="8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">
        <v>9</v>
      </c>
      <c r="C1" s="8" t="str">
        <f>Name</f>
        <v>Name eintragen</v>
      </c>
    </row>
    <row r="2" spans="1:11" ht="52" thickBot="1" x14ac:dyDescent="0.25">
      <c r="B2" s="65" t="s">
        <v>0</v>
      </c>
      <c r="C2" s="66" t="s">
        <v>1</v>
      </c>
      <c r="D2" s="66" t="s">
        <v>2</v>
      </c>
      <c r="E2" s="67" t="s">
        <v>30</v>
      </c>
      <c r="F2" s="66" t="s">
        <v>3</v>
      </c>
      <c r="G2" s="66" t="s">
        <v>4</v>
      </c>
      <c r="H2" s="66" t="s">
        <v>5</v>
      </c>
      <c r="I2" s="67" t="s">
        <v>8</v>
      </c>
      <c r="J2" s="67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Daten!C10</f>
        <v>0</v>
      </c>
      <c r="K3" s="17" t="s">
        <v>6</v>
      </c>
    </row>
    <row r="4" spans="1:11" ht="16" x14ac:dyDescent="0.2">
      <c r="A4" s="9"/>
      <c r="B4" s="24">
        <f>DATE(Daten!C2,1,1)</f>
        <v>43830</v>
      </c>
      <c r="C4" s="18"/>
      <c r="D4" s="19">
        <f>IF((OR(WEEKDAY(B4)=7,WEEKDAY(B4)=1,C4="X")),"",IF(OR(C4="",C4="G",C4="S",C4="K",C4="U",C4="F"),0,Pause))</f>
        <v>0</v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>
        <f t="shared" ref="H4:H34" si="0">IF((OR(WEEKDAY(B4)=7,WEEKDAY(B4)=1,C4="X")),"",TArbZeit)</f>
        <v>0.33166666666666667</v>
      </c>
      <c r="I4" s="60">
        <f>IF((OR(WEEKDAY(B4)=7,WEEKDAY(B4)=1,C4="X")),0,G4-H4)</f>
        <v>-0.33166666666666667</v>
      </c>
      <c r="J4" s="60">
        <f>J3+I4</f>
        <v>-0.33166666666666667</v>
      </c>
      <c r="K4" s="25" t="s">
        <v>10</v>
      </c>
    </row>
    <row r="5" spans="1:11" ht="16" x14ac:dyDescent="0.2">
      <c r="A5" s="9"/>
      <c r="B5" s="26">
        <f>B4+1</f>
        <v>43831</v>
      </c>
      <c r="C5" s="6"/>
      <c r="D5" s="1">
        <f t="shared" ref="D5:D34" si="1">IF((OR(WEEKDAY(B5)=7,WEEKDAY(B5)=1,C5="X")),"",IF(OR(C5="",C5="G",C5="S",C5="K",C5="U",C5="F"),0,Pause))</f>
        <v>0</v>
      </c>
      <c r="E5" s="1"/>
      <c r="F5" s="1"/>
      <c r="G5" s="59">
        <f t="shared" ref="G5:G34" si="2">IF(OR(AND(ISBLANK(C5),ISBLANK(D5)),WEEKDAY(B5)=7,WEEKDAY(B5)=1,C5="X"),0,IF(OR(C5="S",C5="K",C5="F",C5="U"),H5,IF(C5="G",0,(F5-C5)-(D5+E5))))</f>
        <v>0</v>
      </c>
      <c r="H5" s="59">
        <f t="shared" si="0"/>
        <v>0.33166666666666667</v>
      </c>
      <c r="I5" s="61">
        <f t="shared" ref="I5:I34" si="3">IF((OR(WEEKDAY(B5)=7,WEEKDAY(B5)=1,C5="X")),0,G5-H5)</f>
        <v>-0.33166666666666667</v>
      </c>
      <c r="J5" s="61">
        <f t="shared" ref="J5:J34" si="4">J4+I5</f>
        <v>-0.66333333333333333</v>
      </c>
      <c r="K5" s="27" t="str">
        <f>IF(C5="K",Daten!C$15,IF(C5="U",Daten!C$16,IF(C5="G",Daten!C$17,IF(C5="F",Daten!C$18,IF(C5="S",Daten!C$19,IF(C5="X",Daten!C$20,""))))))</f>
        <v/>
      </c>
    </row>
    <row r="6" spans="1:11" ht="16" x14ac:dyDescent="0.2">
      <c r="A6" s="9"/>
      <c r="B6" s="26">
        <f t="shared" ref="B6:B34" si="5">B5+1</f>
        <v>43832</v>
      </c>
      <c r="C6" s="6"/>
      <c r="D6" s="1">
        <f t="shared" si="1"/>
        <v>0</v>
      </c>
      <c r="E6" s="1"/>
      <c r="F6" s="1"/>
      <c r="G6" s="59">
        <f t="shared" si="2"/>
        <v>0</v>
      </c>
      <c r="H6" s="59">
        <f t="shared" si="0"/>
        <v>0.33166666666666667</v>
      </c>
      <c r="I6" s="61">
        <f t="shared" si="3"/>
        <v>-0.33166666666666667</v>
      </c>
      <c r="J6" s="61">
        <f t="shared" si="4"/>
        <v>-0.995</v>
      </c>
      <c r="K6" s="27" t="str">
        <f>IF(C6="K",Daten!C$15,IF(C6="U",Daten!C$16,IF(C6="G",Daten!C$17,IF(C6="F",Daten!C$18,IF(C6="S",Daten!C$19,IF(C6="X",Daten!C$20,""))))))</f>
        <v/>
      </c>
    </row>
    <row r="7" spans="1:11" ht="16" x14ac:dyDescent="0.2">
      <c r="A7" s="9"/>
      <c r="B7" s="26">
        <f t="shared" si="5"/>
        <v>43833</v>
      </c>
      <c r="C7" s="6"/>
      <c r="D7" s="1">
        <f t="shared" si="1"/>
        <v>0</v>
      </c>
      <c r="E7" s="1"/>
      <c r="F7" s="1"/>
      <c r="G7" s="59">
        <f t="shared" si="2"/>
        <v>0</v>
      </c>
      <c r="H7" s="59">
        <f t="shared" si="0"/>
        <v>0.33166666666666667</v>
      </c>
      <c r="I7" s="61">
        <f t="shared" si="3"/>
        <v>-0.33166666666666667</v>
      </c>
      <c r="J7" s="61">
        <f t="shared" si="4"/>
        <v>-1.3266666666666667</v>
      </c>
      <c r="K7" s="27" t="str">
        <f>IF(C7="K",Daten!C$15,IF(C7="U",Daten!C$16,IF(C7="G",Daten!C$17,IF(C7="F",Daten!C$18,IF(C7="S",Daten!C$19,IF(C7="X",Daten!C$20,""))))))</f>
        <v/>
      </c>
    </row>
    <row r="8" spans="1:11" ht="16" x14ac:dyDescent="0.2">
      <c r="A8" s="9"/>
      <c r="B8" s="26">
        <f t="shared" si="5"/>
        <v>43834</v>
      </c>
      <c r="C8" s="6"/>
      <c r="D8" s="1">
        <f t="shared" si="1"/>
        <v>0</v>
      </c>
      <c r="E8" s="1"/>
      <c r="F8" s="1"/>
      <c r="G8" s="59">
        <f t="shared" si="2"/>
        <v>0</v>
      </c>
      <c r="H8" s="59">
        <f t="shared" si="0"/>
        <v>0.33166666666666667</v>
      </c>
      <c r="I8" s="61">
        <f t="shared" si="3"/>
        <v>-0.33166666666666667</v>
      </c>
      <c r="J8" s="61">
        <f t="shared" si="4"/>
        <v>-1.6583333333333332</v>
      </c>
      <c r="K8" s="27" t="str">
        <f>IF(C8="K",Daten!C$15,IF(C8="U",Daten!C$16,IF(C8="G",Daten!C$17,IF(C8="F",Daten!C$18,IF(C8="S",Daten!C$19,IF(C8="X",Daten!C$20,""))))))</f>
        <v/>
      </c>
    </row>
    <row r="9" spans="1:11" ht="16" x14ac:dyDescent="0.2">
      <c r="A9" s="9"/>
      <c r="B9" s="26">
        <f t="shared" si="5"/>
        <v>43835</v>
      </c>
      <c r="C9" s="6"/>
      <c r="D9" s="1" t="str">
        <f t="shared" si="1"/>
        <v/>
      </c>
      <c r="E9" s="1"/>
      <c r="F9" s="1"/>
      <c r="G9" s="59">
        <f t="shared" si="2"/>
        <v>0</v>
      </c>
      <c r="H9" s="59" t="str">
        <f t="shared" si="0"/>
        <v/>
      </c>
      <c r="I9" s="61">
        <f t="shared" si="3"/>
        <v>0</v>
      </c>
      <c r="J9" s="61">
        <f t="shared" si="4"/>
        <v>-1.6583333333333332</v>
      </c>
      <c r="K9" s="27" t="str">
        <f>IF(C9="K",Daten!C$15,IF(C9="U",Daten!C$16,IF(C9="G",Daten!C$17,IF(C9="F",Daten!C$18,IF(C9="S",Daten!C$19,IF(C9="X",Daten!C$20,""))))))</f>
        <v/>
      </c>
    </row>
    <row r="10" spans="1:11" ht="16" x14ac:dyDescent="0.2">
      <c r="A10" s="9"/>
      <c r="B10" s="26">
        <f t="shared" si="5"/>
        <v>43836</v>
      </c>
      <c r="C10" s="6"/>
      <c r="D10" s="1" t="str">
        <f t="shared" si="1"/>
        <v/>
      </c>
      <c r="E10" s="1"/>
      <c r="F10" s="1"/>
      <c r="G10" s="59">
        <f t="shared" si="2"/>
        <v>0</v>
      </c>
      <c r="H10" s="59" t="str">
        <f t="shared" si="0"/>
        <v/>
      </c>
      <c r="I10" s="61">
        <f t="shared" si="3"/>
        <v>0</v>
      </c>
      <c r="J10" s="61">
        <f t="shared" si="4"/>
        <v>-1.6583333333333332</v>
      </c>
      <c r="K10" s="27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/>
      <c r="B11" s="26">
        <f t="shared" si="5"/>
        <v>43837</v>
      </c>
      <c r="C11" s="6"/>
      <c r="D11" s="1">
        <f t="shared" si="1"/>
        <v>0</v>
      </c>
      <c r="E11" s="1"/>
      <c r="F11" s="1"/>
      <c r="G11" s="59">
        <f t="shared" si="2"/>
        <v>0</v>
      </c>
      <c r="H11" s="59">
        <f t="shared" si="0"/>
        <v>0.33166666666666667</v>
      </c>
      <c r="I11" s="61">
        <f t="shared" si="3"/>
        <v>-0.33166666666666667</v>
      </c>
      <c r="J11" s="61">
        <f t="shared" si="4"/>
        <v>-1.9899999999999998</v>
      </c>
      <c r="K11" s="27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/>
      <c r="B12" s="26">
        <f t="shared" si="5"/>
        <v>43838</v>
      </c>
      <c r="C12" s="6"/>
      <c r="D12" s="1">
        <f t="shared" si="1"/>
        <v>0</v>
      </c>
      <c r="E12" s="1"/>
      <c r="F12" s="1"/>
      <c r="G12" s="59">
        <f t="shared" si="2"/>
        <v>0</v>
      </c>
      <c r="H12" s="59">
        <f t="shared" si="0"/>
        <v>0.33166666666666667</v>
      </c>
      <c r="I12" s="61">
        <f t="shared" si="3"/>
        <v>-0.33166666666666667</v>
      </c>
      <c r="J12" s="61">
        <f t="shared" si="4"/>
        <v>-2.3216666666666663</v>
      </c>
      <c r="K12" s="27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/>
      <c r="B13" s="26">
        <f t="shared" si="5"/>
        <v>43839</v>
      </c>
      <c r="C13" s="6"/>
      <c r="D13" s="1">
        <f t="shared" si="1"/>
        <v>0</v>
      </c>
      <c r="E13" s="1"/>
      <c r="F13" s="1"/>
      <c r="G13" s="59">
        <f t="shared" si="2"/>
        <v>0</v>
      </c>
      <c r="H13" s="59">
        <f t="shared" si="0"/>
        <v>0.33166666666666667</v>
      </c>
      <c r="I13" s="61">
        <f t="shared" si="3"/>
        <v>-0.33166666666666667</v>
      </c>
      <c r="J13" s="61">
        <f t="shared" si="4"/>
        <v>-2.6533333333333329</v>
      </c>
      <c r="K13" s="27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/>
      <c r="B14" s="26">
        <f t="shared" si="5"/>
        <v>43840</v>
      </c>
      <c r="C14" s="6"/>
      <c r="D14" s="1">
        <f t="shared" si="1"/>
        <v>0</v>
      </c>
      <c r="E14" s="1"/>
      <c r="F14" s="1"/>
      <c r="G14" s="59">
        <f t="shared" si="2"/>
        <v>0</v>
      </c>
      <c r="H14" s="59">
        <f t="shared" si="0"/>
        <v>0.33166666666666667</v>
      </c>
      <c r="I14" s="61">
        <f t="shared" si="3"/>
        <v>-0.33166666666666667</v>
      </c>
      <c r="J14" s="61">
        <f t="shared" si="4"/>
        <v>-2.9849999999999994</v>
      </c>
      <c r="K14" s="27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/>
      <c r="B15" s="26">
        <f t="shared" si="5"/>
        <v>43841</v>
      </c>
      <c r="C15" s="6"/>
      <c r="D15" s="1">
        <f t="shared" si="1"/>
        <v>0</v>
      </c>
      <c r="E15" s="1"/>
      <c r="F15" s="1"/>
      <c r="G15" s="59">
        <f t="shared" si="2"/>
        <v>0</v>
      </c>
      <c r="H15" s="59">
        <f t="shared" si="0"/>
        <v>0.33166666666666667</v>
      </c>
      <c r="I15" s="61">
        <f t="shared" si="3"/>
        <v>-0.33166666666666667</v>
      </c>
      <c r="J15" s="61">
        <f t="shared" si="4"/>
        <v>-3.316666666666666</v>
      </c>
      <c r="K15" s="27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/>
      <c r="B16" s="26">
        <f t="shared" si="5"/>
        <v>43842</v>
      </c>
      <c r="C16" s="6"/>
      <c r="D16" s="1" t="str">
        <f t="shared" si="1"/>
        <v/>
      </c>
      <c r="E16" s="1"/>
      <c r="F16" s="1"/>
      <c r="G16" s="59">
        <f t="shared" si="2"/>
        <v>0</v>
      </c>
      <c r="H16" s="59" t="str">
        <f t="shared" si="0"/>
        <v/>
      </c>
      <c r="I16" s="61">
        <f t="shared" si="3"/>
        <v>0</v>
      </c>
      <c r="J16" s="61">
        <f t="shared" si="4"/>
        <v>-3.316666666666666</v>
      </c>
      <c r="K16" s="27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/>
      <c r="B17" s="26">
        <f t="shared" si="5"/>
        <v>43843</v>
      </c>
      <c r="C17" s="6"/>
      <c r="D17" s="1" t="str">
        <f t="shared" si="1"/>
        <v/>
      </c>
      <c r="E17" s="1"/>
      <c r="F17" s="1"/>
      <c r="G17" s="59">
        <f t="shared" si="2"/>
        <v>0</v>
      </c>
      <c r="H17" s="59" t="str">
        <f t="shared" si="0"/>
        <v/>
      </c>
      <c r="I17" s="61">
        <f t="shared" si="3"/>
        <v>0</v>
      </c>
      <c r="J17" s="61">
        <f t="shared" si="4"/>
        <v>-3.316666666666666</v>
      </c>
      <c r="K17" s="27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/>
      <c r="B18" s="26">
        <f t="shared" si="5"/>
        <v>43844</v>
      </c>
      <c r="C18" s="6"/>
      <c r="D18" s="1">
        <f t="shared" si="1"/>
        <v>0</v>
      </c>
      <c r="E18" s="1"/>
      <c r="F18" s="1"/>
      <c r="G18" s="59">
        <f t="shared" si="2"/>
        <v>0</v>
      </c>
      <c r="H18" s="59">
        <f t="shared" si="0"/>
        <v>0.33166666666666667</v>
      </c>
      <c r="I18" s="61">
        <f t="shared" si="3"/>
        <v>-0.33166666666666667</v>
      </c>
      <c r="J18" s="61">
        <f t="shared" si="4"/>
        <v>-3.6483333333333325</v>
      </c>
      <c r="K18" s="27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/>
      <c r="B19" s="26">
        <f t="shared" si="5"/>
        <v>43845</v>
      </c>
      <c r="C19" s="6"/>
      <c r="D19" s="1">
        <f t="shared" si="1"/>
        <v>0</v>
      </c>
      <c r="E19" s="1"/>
      <c r="F19" s="1"/>
      <c r="G19" s="59">
        <f t="shared" si="2"/>
        <v>0</v>
      </c>
      <c r="H19" s="59">
        <f t="shared" si="0"/>
        <v>0.33166666666666667</v>
      </c>
      <c r="I19" s="61">
        <f t="shared" si="3"/>
        <v>-0.33166666666666667</v>
      </c>
      <c r="J19" s="61">
        <f t="shared" si="4"/>
        <v>-3.9799999999999991</v>
      </c>
      <c r="K19" s="27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/>
      <c r="B20" s="26">
        <f t="shared" si="5"/>
        <v>43846</v>
      </c>
      <c r="C20" s="6"/>
      <c r="D20" s="1">
        <f t="shared" si="1"/>
        <v>0</v>
      </c>
      <c r="E20" s="1"/>
      <c r="F20" s="1"/>
      <c r="G20" s="59">
        <f t="shared" si="2"/>
        <v>0</v>
      </c>
      <c r="H20" s="59">
        <f t="shared" si="0"/>
        <v>0.33166666666666667</v>
      </c>
      <c r="I20" s="61">
        <f t="shared" si="3"/>
        <v>-0.33166666666666667</v>
      </c>
      <c r="J20" s="61">
        <f t="shared" si="4"/>
        <v>-4.3116666666666656</v>
      </c>
      <c r="K20" s="27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/>
      <c r="B21" s="26">
        <f t="shared" si="5"/>
        <v>43847</v>
      </c>
      <c r="C21" s="6"/>
      <c r="D21" s="1">
        <f t="shared" si="1"/>
        <v>0</v>
      </c>
      <c r="E21" s="1"/>
      <c r="F21" s="1"/>
      <c r="G21" s="59">
        <f t="shared" si="2"/>
        <v>0</v>
      </c>
      <c r="H21" s="59">
        <f t="shared" si="0"/>
        <v>0.33166666666666667</v>
      </c>
      <c r="I21" s="61">
        <f t="shared" si="3"/>
        <v>-0.33166666666666667</v>
      </c>
      <c r="J21" s="61">
        <f t="shared" si="4"/>
        <v>-4.6433333333333326</v>
      </c>
      <c r="K21" s="27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/>
      <c r="B22" s="26">
        <f t="shared" si="5"/>
        <v>43848</v>
      </c>
      <c r="C22" s="6"/>
      <c r="D22" s="1">
        <f t="shared" si="1"/>
        <v>0</v>
      </c>
      <c r="E22" s="1"/>
      <c r="F22" s="1"/>
      <c r="G22" s="59">
        <f t="shared" si="2"/>
        <v>0</v>
      </c>
      <c r="H22" s="59">
        <f t="shared" si="0"/>
        <v>0.33166666666666667</v>
      </c>
      <c r="I22" s="61">
        <f t="shared" si="3"/>
        <v>-0.33166666666666667</v>
      </c>
      <c r="J22" s="61">
        <f t="shared" si="4"/>
        <v>-4.9749999999999996</v>
      </c>
      <c r="K22" s="27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/>
      <c r="B23" s="26">
        <f t="shared" si="5"/>
        <v>43849</v>
      </c>
      <c r="C23" s="6"/>
      <c r="D23" s="1" t="str">
        <f t="shared" si="1"/>
        <v/>
      </c>
      <c r="E23" s="1"/>
      <c r="F23" s="1"/>
      <c r="G23" s="59">
        <f t="shared" si="2"/>
        <v>0</v>
      </c>
      <c r="H23" s="59" t="str">
        <f t="shared" si="0"/>
        <v/>
      </c>
      <c r="I23" s="61">
        <f t="shared" si="3"/>
        <v>0</v>
      </c>
      <c r="J23" s="61">
        <f t="shared" si="4"/>
        <v>-4.9749999999999996</v>
      </c>
      <c r="K23" s="27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/>
      <c r="B24" s="26">
        <f t="shared" si="5"/>
        <v>43850</v>
      </c>
      <c r="C24" s="6"/>
      <c r="D24" s="1" t="str">
        <f t="shared" si="1"/>
        <v/>
      </c>
      <c r="E24" s="1"/>
      <c r="F24" s="1"/>
      <c r="G24" s="59">
        <f t="shared" si="2"/>
        <v>0</v>
      </c>
      <c r="H24" s="59" t="str">
        <f t="shared" si="0"/>
        <v/>
      </c>
      <c r="I24" s="61">
        <f t="shared" si="3"/>
        <v>0</v>
      </c>
      <c r="J24" s="61">
        <f t="shared" si="4"/>
        <v>-4.9749999999999996</v>
      </c>
      <c r="K24" s="27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/>
      <c r="B25" s="26">
        <f t="shared" si="5"/>
        <v>43851</v>
      </c>
      <c r="C25" s="6"/>
      <c r="D25" s="1">
        <f t="shared" si="1"/>
        <v>0</v>
      </c>
      <c r="E25" s="1"/>
      <c r="F25" s="1"/>
      <c r="G25" s="59">
        <f t="shared" si="2"/>
        <v>0</v>
      </c>
      <c r="H25" s="59">
        <f t="shared" si="0"/>
        <v>0.33166666666666667</v>
      </c>
      <c r="I25" s="61">
        <f t="shared" si="3"/>
        <v>-0.33166666666666667</v>
      </c>
      <c r="J25" s="61">
        <f t="shared" si="4"/>
        <v>-5.3066666666666666</v>
      </c>
      <c r="K25" s="27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/>
      <c r="B26" s="26">
        <f t="shared" si="5"/>
        <v>43852</v>
      </c>
      <c r="C26" s="6"/>
      <c r="D26" s="1">
        <f t="shared" si="1"/>
        <v>0</v>
      </c>
      <c r="E26" s="1"/>
      <c r="F26" s="1"/>
      <c r="G26" s="59">
        <f t="shared" si="2"/>
        <v>0</v>
      </c>
      <c r="H26" s="59">
        <f t="shared" si="0"/>
        <v>0.33166666666666667</v>
      </c>
      <c r="I26" s="61">
        <f t="shared" si="3"/>
        <v>-0.33166666666666667</v>
      </c>
      <c r="J26" s="61">
        <f t="shared" si="4"/>
        <v>-5.6383333333333336</v>
      </c>
      <c r="K26" s="27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/>
      <c r="B27" s="26">
        <f t="shared" si="5"/>
        <v>43853</v>
      </c>
      <c r="C27" s="6"/>
      <c r="D27" s="1">
        <f t="shared" si="1"/>
        <v>0</v>
      </c>
      <c r="E27" s="1"/>
      <c r="F27" s="1"/>
      <c r="G27" s="59">
        <f t="shared" si="2"/>
        <v>0</v>
      </c>
      <c r="H27" s="59">
        <f t="shared" si="0"/>
        <v>0.33166666666666667</v>
      </c>
      <c r="I27" s="61">
        <f t="shared" si="3"/>
        <v>-0.33166666666666667</v>
      </c>
      <c r="J27" s="61">
        <f t="shared" si="4"/>
        <v>-5.9700000000000006</v>
      </c>
      <c r="K27" s="27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/>
      <c r="B28" s="26">
        <f t="shared" si="5"/>
        <v>43854</v>
      </c>
      <c r="C28" s="6"/>
      <c r="D28" s="1">
        <f t="shared" si="1"/>
        <v>0</v>
      </c>
      <c r="E28" s="1"/>
      <c r="F28" s="1"/>
      <c r="G28" s="59">
        <f t="shared" si="2"/>
        <v>0</v>
      </c>
      <c r="H28" s="59">
        <f t="shared" si="0"/>
        <v>0.33166666666666667</v>
      </c>
      <c r="I28" s="61">
        <f t="shared" si="3"/>
        <v>-0.33166666666666667</v>
      </c>
      <c r="J28" s="61">
        <f t="shared" si="4"/>
        <v>-6.3016666666666676</v>
      </c>
      <c r="K28" s="27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/>
      <c r="B29" s="26">
        <f t="shared" si="5"/>
        <v>43855</v>
      </c>
      <c r="C29" s="6"/>
      <c r="D29" s="1">
        <f t="shared" si="1"/>
        <v>0</v>
      </c>
      <c r="E29" s="1"/>
      <c r="F29" s="1"/>
      <c r="G29" s="59">
        <f t="shared" si="2"/>
        <v>0</v>
      </c>
      <c r="H29" s="59">
        <f t="shared" si="0"/>
        <v>0.33166666666666667</v>
      </c>
      <c r="I29" s="61">
        <f t="shared" si="3"/>
        <v>-0.33166666666666667</v>
      </c>
      <c r="J29" s="61">
        <f t="shared" si="4"/>
        <v>-6.6333333333333346</v>
      </c>
      <c r="K29" s="27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/>
      <c r="B30" s="26">
        <f t="shared" si="5"/>
        <v>43856</v>
      </c>
      <c r="C30" s="6"/>
      <c r="D30" s="1" t="str">
        <f t="shared" si="1"/>
        <v/>
      </c>
      <c r="E30" s="1"/>
      <c r="F30" s="1"/>
      <c r="G30" s="59">
        <f t="shared" si="2"/>
        <v>0</v>
      </c>
      <c r="H30" s="59" t="str">
        <f t="shared" si="0"/>
        <v/>
      </c>
      <c r="I30" s="61">
        <f t="shared" si="3"/>
        <v>0</v>
      </c>
      <c r="J30" s="61">
        <f t="shared" si="4"/>
        <v>-6.6333333333333346</v>
      </c>
      <c r="K30" s="27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/>
      <c r="B31" s="26">
        <f t="shared" si="5"/>
        <v>43857</v>
      </c>
      <c r="C31" s="6"/>
      <c r="D31" s="1" t="str">
        <f t="shared" si="1"/>
        <v/>
      </c>
      <c r="E31" s="1"/>
      <c r="F31" s="1"/>
      <c r="G31" s="59">
        <f t="shared" si="2"/>
        <v>0</v>
      </c>
      <c r="H31" s="59" t="str">
        <f t="shared" si="0"/>
        <v/>
      </c>
      <c r="I31" s="61">
        <f t="shared" si="3"/>
        <v>0</v>
      </c>
      <c r="J31" s="61">
        <f t="shared" si="4"/>
        <v>-6.6333333333333346</v>
      </c>
      <c r="K31" s="27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/>
      <c r="B32" s="26">
        <f t="shared" si="5"/>
        <v>43858</v>
      </c>
      <c r="C32" s="6"/>
      <c r="D32" s="1">
        <f t="shared" si="1"/>
        <v>0</v>
      </c>
      <c r="E32" s="1"/>
      <c r="F32" s="1"/>
      <c r="G32" s="59">
        <f t="shared" si="2"/>
        <v>0</v>
      </c>
      <c r="H32" s="59">
        <f t="shared" si="0"/>
        <v>0.33166666666666667</v>
      </c>
      <c r="I32" s="61">
        <f t="shared" si="3"/>
        <v>-0.33166666666666667</v>
      </c>
      <c r="J32" s="61">
        <f t="shared" si="4"/>
        <v>-6.9650000000000016</v>
      </c>
      <c r="K32" s="27" t="str">
        <f>IF(C32="K",Daten!C$15,IF(C32="U",Daten!C$16,IF(C32="G",Daten!C$17,IF(C32="F",Daten!C$18,IF(C32="S",Daten!C$19,IF(C32="X",Daten!C$20,""))))))</f>
        <v/>
      </c>
    </row>
    <row r="33" spans="1:11" ht="16" x14ac:dyDescent="0.2">
      <c r="A33" s="9"/>
      <c r="B33" s="26">
        <f t="shared" si="5"/>
        <v>43859</v>
      </c>
      <c r="C33" s="6"/>
      <c r="D33" s="1">
        <f t="shared" si="1"/>
        <v>0</v>
      </c>
      <c r="E33" s="1"/>
      <c r="F33" s="1"/>
      <c r="G33" s="59">
        <f t="shared" si="2"/>
        <v>0</v>
      </c>
      <c r="H33" s="59">
        <f t="shared" si="0"/>
        <v>0.33166666666666667</v>
      </c>
      <c r="I33" s="61">
        <f t="shared" si="3"/>
        <v>-0.33166666666666667</v>
      </c>
      <c r="J33" s="61">
        <f t="shared" si="4"/>
        <v>-7.2966666666666686</v>
      </c>
      <c r="K33" s="27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9"/>
      <c r="B34" s="28">
        <f t="shared" si="5"/>
        <v>43860</v>
      </c>
      <c r="C34" s="13"/>
      <c r="D34" s="14">
        <f t="shared" si="1"/>
        <v>0</v>
      </c>
      <c r="E34" s="14"/>
      <c r="F34" s="14"/>
      <c r="G34" s="62">
        <f t="shared" si="2"/>
        <v>0</v>
      </c>
      <c r="H34" s="59">
        <f t="shared" si="0"/>
        <v>0.33166666666666667</v>
      </c>
      <c r="I34" s="63">
        <f t="shared" si="3"/>
        <v>-0.33166666666666667</v>
      </c>
      <c r="J34" s="63">
        <f t="shared" si="4"/>
        <v>-7.6283333333333356</v>
      </c>
      <c r="K34" s="29" t="str">
        <f>IF(C34="K",Daten!C$15,IF(C34="U",Daten!C$16,IF(C34="G",Daten!C$17,IF(C34="F",Daten!C$18,IF(C34="S",Daten!C$19,IF(C34="X",Daten!C$20,""))))))</f>
        <v/>
      </c>
    </row>
    <row r="35" spans="1:11" ht="17" thickBot="1" x14ac:dyDescent="0.25">
      <c r="B35" s="15"/>
      <c r="C35" s="16"/>
      <c r="D35" s="16"/>
      <c r="E35" s="16"/>
      <c r="F35" s="16"/>
      <c r="G35" s="64"/>
      <c r="H35" s="64"/>
      <c r="I35" s="64"/>
      <c r="J35" s="57">
        <f>J34</f>
        <v>-7.6283333333333356</v>
      </c>
      <c r="K35" s="17" t="s">
        <v>6</v>
      </c>
    </row>
    <row r="36" spans="1:11" ht="17.25" customHeight="1" thickBot="1" x14ac:dyDescent="0.2"/>
    <row r="37" spans="1:11" ht="15.75" customHeight="1" x14ac:dyDescent="0.15">
      <c r="I37" s="2" t="s">
        <v>21</v>
      </c>
      <c r="J37" s="4">
        <f>COUNTIF($C$4:$C$34,"U")</f>
        <v>0</v>
      </c>
    </row>
    <row r="38" spans="1:11" ht="17.25" customHeight="1" thickBot="1" x14ac:dyDescent="0.2">
      <c r="I38" s="3" t="s">
        <v>20</v>
      </c>
      <c r="J38" s="5">
        <f>Urlaub+Resturlaub-J37</f>
        <v>30</v>
      </c>
    </row>
  </sheetData>
  <phoneticPr fontId="0" type="noConversion"/>
  <conditionalFormatting sqref="C4:C34">
    <cfRule type="expression" dxfId="107" priority="9" stopIfTrue="1">
      <formula>OR(WEEKDAY(B4)=7,WEEKDAY(B4)=1,C4="x")</formula>
    </cfRule>
  </conditionalFormatting>
  <conditionalFormatting sqref="C3:J3 J35">
    <cfRule type="cellIs" dxfId="106" priority="1" stopIfTrue="1" operator="lessThan">
      <formula>0</formula>
    </cfRule>
  </conditionalFormatting>
  <conditionalFormatting sqref="D4:D34">
    <cfRule type="expression" dxfId="105" priority="2" stopIfTrue="1">
      <formula>OR(WEEKDAY(#REF!)=7,WEEKDAY(#REF!)=1,C4="x")</formula>
    </cfRule>
  </conditionalFormatting>
  <conditionalFormatting sqref="E4:E34">
    <cfRule type="expression" dxfId="104" priority="3" stopIfTrue="1">
      <formula>OR(WEEKDAY(#REF!)=7,WEEKDAY(#REF!)=1,#REF!="x")</formula>
    </cfRule>
  </conditionalFormatting>
  <conditionalFormatting sqref="F4:F34">
    <cfRule type="expression" dxfId="103" priority="4" stopIfTrue="1">
      <formula>OR(WEEKDAY(#REF!)=7,WEEKDAY(#REF!)=1,#REF!="x")</formula>
    </cfRule>
  </conditionalFormatting>
  <conditionalFormatting sqref="G4:G34">
    <cfRule type="expression" dxfId="102" priority="5" stopIfTrue="1">
      <formula>OR(WEEKDAY(#REF!)=7,WEEKDAY(#REF!)=1,#REF!="X")</formula>
    </cfRule>
  </conditionalFormatting>
  <conditionalFormatting sqref="H4:H34">
    <cfRule type="expression" dxfId="101" priority="6" stopIfTrue="1">
      <formula>OR(WEEKDAY(#REF!)=7,WEEKDAY(#REF!)=1,#REF!="X")</formula>
    </cfRule>
  </conditionalFormatting>
  <conditionalFormatting sqref="I4:I34">
    <cfRule type="expression" dxfId="100" priority="7" stopIfTrue="1">
      <formula>OR(WEEKDAY(#REF!)=7,WEEKDAY(#REF!)=1,#REF!="X")</formula>
    </cfRule>
  </conditionalFormatting>
  <conditionalFormatting sqref="J4:J34">
    <cfRule type="expression" dxfId="99" priority="8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2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K37"/>
  <sheetViews>
    <sheetView topLeftCell="B1" zoomScaleNormal="100" workbookViewId="0">
      <selection activeCell="E10" sqref="E10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Januar!B1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Januar!J35</f>
        <v>-7.6283333333333356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DATE(Daten!C2,2,1)</f>
        <v>43861</v>
      </c>
      <c r="C4" s="18"/>
      <c r="D4" s="19">
        <f>IF((OR(WEEKDAY(B4)=7,WEEKDAY(B4)=1,C4="X")),"",IF(OR(C4="",C4="G",C4="S",C4="K",C4="U",C4="F"),0,Pause))</f>
        <v>0</v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>
        <f t="shared" ref="H4:H32" si="0">IF((OR(WEEKDAY(B4)=7,WEEKDAY(B4)=1,C4="X")),"",TArbZeit)</f>
        <v>0.33166666666666667</v>
      </c>
      <c r="I4" s="60">
        <f>IF((OR(WEEKDAY(B4)=7,WEEKDAY(B4)=1,C4="X")),0,G4-H4)</f>
        <v>-0.33166666666666667</v>
      </c>
      <c r="J4" s="60">
        <f>J3+I4</f>
        <v>-7.9600000000000026</v>
      </c>
      <c r="K4" s="25" t="str">
        <f>IF(C4="K",Daten!C$15,IF(C4="U",Daten!C$16,IF(C4="G",Daten!C$17,IF(C4="F",Daten!C$18,IF(C4="S",Daten!C$19,IF(C4="X",Daten!C$20,""))))))</f>
        <v/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43862</v>
      </c>
      <c r="C5" s="18"/>
      <c r="D5" s="19">
        <f t="shared" ref="D5:D32" si="1">IF((OR(WEEKDAY(B5)=7,WEEKDAY(B5)=1,C5="X")),"",IF(OR(C5="",C5="G",C5="S",C5="K",C5="U",C5="F"),0,Pause))</f>
        <v>0</v>
      </c>
      <c r="E5" s="19"/>
      <c r="F5" s="19"/>
      <c r="G5" s="58">
        <f t="shared" ref="G5:G32" si="2">IF(OR(AND(ISBLANK(C5),ISBLANK(D5)),WEEKDAY(B5)=7,WEEKDAY(B5)=1,C5="X"),0,IF(OR(C5="S",C5="K",C5="F",C5="U"),H5,IF(C5="G",0,(F5-C5)-(D5+E5))))</f>
        <v>0</v>
      </c>
      <c r="H5" s="59">
        <f t="shared" si="0"/>
        <v>0.33166666666666667</v>
      </c>
      <c r="I5" s="60">
        <f t="shared" ref="I5:I32" si="3">IF((OR(WEEKDAY(B5)=7,WEEKDAY(B5)=1,C5="X")),0,G5-H5)</f>
        <v>-0.33166666666666667</v>
      </c>
      <c r="J5" s="60">
        <f t="shared" ref="J5:J32" si="4">J4+I5</f>
        <v>-8.2916666666666696</v>
      </c>
      <c r="K5" s="25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1" si="5">B5+1</f>
        <v>43863</v>
      </c>
      <c r="C6" s="18"/>
      <c r="D6" s="19" t="str">
        <f t="shared" si="1"/>
        <v/>
      </c>
      <c r="E6" s="19"/>
      <c r="F6" s="19"/>
      <c r="G6" s="58">
        <f t="shared" si="2"/>
        <v>0</v>
      </c>
      <c r="H6" s="59" t="str">
        <f t="shared" si="0"/>
        <v/>
      </c>
      <c r="I6" s="60">
        <f t="shared" si="3"/>
        <v>0</v>
      </c>
      <c r="J6" s="60">
        <f t="shared" si="4"/>
        <v>-8.2916666666666696</v>
      </c>
      <c r="K6" s="25" t="str">
        <f>IF(C6="K",Daten!C$15,IF(C6="U",Daten!C$16,IF(C6="G",Daten!C$17,IF(C6="F",Daten!C$18,IF(C6="S",Daten!C$19,IF(C6="X",Daten!C$20,""))))))</f>
        <v/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5"/>
        <v>43864</v>
      </c>
      <c r="C7" s="18"/>
      <c r="D7" s="19" t="str">
        <f t="shared" si="1"/>
        <v/>
      </c>
      <c r="E7" s="19"/>
      <c r="F7" s="19"/>
      <c r="G7" s="58">
        <f t="shared" si="2"/>
        <v>0</v>
      </c>
      <c r="H7" s="59" t="str">
        <f t="shared" si="0"/>
        <v/>
      </c>
      <c r="I7" s="60">
        <f t="shared" si="3"/>
        <v>0</v>
      </c>
      <c r="J7" s="60">
        <f t="shared" si="4"/>
        <v>-8.2916666666666696</v>
      </c>
      <c r="K7" s="25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5"/>
        <v>43865</v>
      </c>
      <c r="C8" s="18"/>
      <c r="D8" s="19">
        <f t="shared" si="1"/>
        <v>0</v>
      </c>
      <c r="E8" s="19"/>
      <c r="F8" s="19"/>
      <c r="G8" s="58">
        <f t="shared" si="2"/>
        <v>0</v>
      </c>
      <c r="H8" s="59">
        <f t="shared" si="0"/>
        <v>0.33166666666666667</v>
      </c>
      <c r="I8" s="60">
        <f t="shared" si="3"/>
        <v>-0.33166666666666667</v>
      </c>
      <c r="J8" s="60">
        <f t="shared" si="4"/>
        <v>-8.6233333333333366</v>
      </c>
      <c r="K8" s="25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5"/>
        <v>43866</v>
      </c>
      <c r="C9" s="18"/>
      <c r="D9" s="19">
        <f t="shared" si="1"/>
        <v>0</v>
      </c>
      <c r="E9" s="19"/>
      <c r="F9" s="19"/>
      <c r="G9" s="58">
        <f t="shared" si="2"/>
        <v>0</v>
      </c>
      <c r="H9" s="59">
        <f t="shared" si="0"/>
        <v>0.33166666666666667</v>
      </c>
      <c r="I9" s="60">
        <f t="shared" si="3"/>
        <v>-0.33166666666666667</v>
      </c>
      <c r="J9" s="60">
        <f t="shared" si="4"/>
        <v>-8.9550000000000036</v>
      </c>
      <c r="K9" s="25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5"/>
        <v>43867</v>
      </c>
      <c r="C10" s="18"/>
      <c r="D10" s="19">
        <f t="shared" si="1"/>
        <v>0</v>
      </c>
      <c r="E10" s="19"/>
      <c r="F10" s="19"/>
      <c r="G10" s="58">
        <f t="shared" si="2"/>
        <v>0</v>
      </c>
      <c r="H10" s="59">
        <f t="shared" si="0"/>
        <v>0.33166666666666667</v>
      </c>
      <c r="I10" s="60">
        <f t="shared" si="3"/>
        <v>-0.33166666666666667</v>
      </c>
      <c r="J10" s="60">
        <f t="shared" si="4"/>
        <v>-9.2866666666666706</v>
      </c>
      <c r="K10" s="25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5"/>
        <v>43868</v>
      </c>
      <c r="C11" s="18"/>
      <c r="D11" s="19">
        <f t="shared" si="1"/>
        <v>0</v>
      </c>
      <c r="E11" s="19"/>
      <c r="F11" s="19"/>
      <c r="G11" s="58">
        <f t="shared" si="2"/>
        <v>0</v>
      </c>
      <c r="H11" s="59">
        <f t="shared" si="0"/>
        <v>0.33166666666666667</v>
      </c>
      <c r="I11" s="60">
        <f t="shared" si="3"/>
        <v>-0.33166666666666667</v>
      </c>
      <c r="J11" s="60">
        <f t="shared" si="4"/>
        <v>-9.6183333333333376</v>
      </c>
      <c r="K11" s="25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5"/>
        <v>43869</v>
      </c>
      <c r="C12" s="18"/>
      <c r="D12" s="19">
        <f t="shared" si="1"/>
        <v>0</v>
      </c>
      <c r="E12" s="19"/>
      <c r="F12" s="19"/>
      <c r="G12" s="58">
        <f t="shared" si="2"/>
        <v>0</v>
      </c>
      <c r="H12" s="59">
        <f t="shared" si="0"/>
        <v>0.33166666666666667</v>
      </c>
      <c r="I12" s="60">
        <f t="shared" si="3"/>
        <v>-0.33166666666666667</v>
      </c>
      <c r="J12" s="60">
        <f t="shared" si="4"/>
        <v>-9.9500000000000046</v>
      </c>
      <c r="K12" s="25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5"/>
        <v>43870</v>
      </c>
      <c r="C13" s="18"/>
      <c r="D13" s="19" t="str">
        <f t="shared" si="1"/>
        <v/>
      </c>
      <c r="E13" s="19"/>
      <c r="F13" s="19"/>
      <c r="G13" s="58">
        <f t="shared" si="2"/>
        <v>0</v>
      </c>
      <c r="H13" s="59" t="str">
        <f t="shared" si="0"/>
        <v/>
      </c>
      <c r="I13" s="60">
        <f t="shared" si="3"/>
        <v>0</v>
      </c>
      <c r="J13" s="60">
        <f t="shared" si="4"/>
        <v>-9.9500000000000046</v>
      </c>
      <c r="K13" s="25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5"/>
        <v>43871</v>
      </c>
      <c r="C14" s="18"/>
      <c r="D14" s="19" t="str">
        <f t="shared" si="1"/>
        <v/>
      </c>
      <c r="E14" s="19"/>
      <c r="F14" s="19"/>
      <c r="G14" s="58">
        <f t="shared" si="2"/>
        <v>0</v>
      </c>
      <c r="H14" s="59" t="str">
        <f t="shared" si="0"/>
        <v/>
      </c>
      <c r="I14" s="60">
        <f t="shared" si="3"/>
        <v>0</v>
      </c>
      <c r="J14" s="60">
        <f t="shared" si="4"/>
        <v>-9.9500000000000046</v>
      </c>
      <c r="K14" s="25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5"/>
        <v>43872</v>
      </c>
      <c r="C15" s="18"/>
      <c r="D15" s="19">
        <f t="shared" si="1"/>
        <v>0</v>
      </c>
      <c r="E15" s="19"/>
      <c r="F15" s="19"/>
      <c r="G15" s="58">
        <f t="shared" si="2"/>
        <v>0</v>
      </c>
      <c r="H15" s="59">
        <f t="shared" si="0"/>
        <v>0.33166666666666667</v>
      </c>
      <c r="I15" s="60">
        <f t="shared" si="3"/>
        <v>-0.33166666666666667</v>
      </c>
      <c r="J15" s="60">
        <f t="shared" si="4"/>
        <v>-10.281666666666672</v>
      </c>
      <c r="K15" s="25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5"/>
        <v>43873</v>
      </c>
      <c r="C16" s="18"/>
      <c r="D16" s="19">
        <f t="shared" si="1"/>
        <v>0</v>
      </c>
      <c r="E16" s="19"/>
      <c r="F16" s="19"/>
      <c r="G16" s="58">
        <f t="shared" si="2"/>
        <v>0</v>
      </c>
      <c r="H16" s="59">
        <f t="shared" si="0"/>
        <v>0.33166666666666667</v>
      </c>
      <c r="I16" s="60">
        <f t="shared" si="3"/>
        <v>-0.33166666666666667</v>
      </c>
      <c r="J16" s="60">
        <f t="shared" si="4"/>
        <v>-10.613333333333339</v>
      </c>
      <c r="K16" s="25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5"/>
        <v>43874</v>
      </c>
      <c r="C17" s="18"/>
      <c r="D17" s="19">
        <f t="shared" si="1"/>
        <v>0</v>
      </c>
      <c r="E17" s="19"/>
      <c r="F17" s="19"/>
      <c r="G17" s="58">
        <f t="shared" si="2"/>
        <v>0</v>
      </c>
      <c r="H17" s="59">
        <f t="shared" si="0"/>
        <v>0.33166666666666667</v>
      </c>
      <c r="I17" s="60">
        <f t="shared" si="3"/>
        <v>-0.33166666666666667</v>
      </c>
      <c r="J17" s="60">
        <f t="shared" si="4"/>
        <v>-10.945000000000006</v>
      </c>
      <c r="K17" s="25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5"/>
        <v>43875</v>
      </c>
      <c r="C18" s="18"/>
      <c r="D18" s="19">
        <f t="shared" si="1"/>
        <v>0</v>
      </c>
      <c r="E18" s="19"/>
      <c r="F18" s="19"/>
      <c r="G18" s="58">
        <f t="shared" si="2"/>
        <v>0</v>
      </c>
      <c r="H18" s="59">
        <f t="shared" si="0"/>
        <v>0.33166666666666667</v>
      </c>
      <c r="I18" s="60">
        <f t="shared" si="3"/>
        <v>-0.33166666666666667</v>
      </c>
      <c r="J18" s="60">
        <f t="shared" si="4"/>
        <v>-11.276666666666673</v>
      </c>
      <c r="K18" s="25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5"/>
        <v>43876</v>
      </c>
      <c r="C19" s="18"/>
      <c r="D19" s="19">
        <f t="shared" si="1"/>
        <v>0</v>
      </c>
      <c r="E19" s="19"/>
      <c r="F19" s="19"/>
      <c r="G19" s="58">
        <f t="shared" si="2"/>
        <v>0</v>
      </c>
      <c r="H19" s="59">
        <f t="shared" si="0"/>
        <v>0.33166666666666667</v>
      </c>
      <c r="I19" s="60">
        <f t="shared" si="3"/>
        <v>-0.33166666666666667</v>
      </c>
      <c r="J19" s="60">
        <f t="shared" si="4"/>
        <v>-11.60833333333334</v>
      </c>
      <c r="K19" s="25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5"/>
        <v>43877</v>
      </c>
      <c r="C20" s="18"/>
      <c r="D20" s="19" t="str">
        <f t="shared" si="1"/>
        <v/>
      </c>
      <c r="E20" s="19"/>
      <c r="F20" s="19"/>
      <c r="G20" s="58">
        <f t="shared" si="2"/>
        <v>0</v>
      </c>
      <c r="H20" s="59" t="str">
        <f t="shared" si="0"/>
        <v/>
      </c>
      <c r="I20" s="60">
        <f t="shared" si="3"/>
        <v>0</v>
      </c>
      <c r="J20" s="60">
        <f t="shared" si="4"/>
        <v>-11.60833333333334</v>
      </c>
      <c r="K20" s="25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5"/>
        <v>43878</v>
      </c>
      <c r="C21" s="18"/>
      <c r="D21" s="19" t="str">
        <f t="shared" si="1"/>
        <v/>
      </c>
      <c r="E21" s="19"/>
      <c r="F21" s="19"/>
      <c r="G21" s="58">
        <f t="shared" si="2"/>
        <v>0</v>
      </c>
      <c r="H21" s="59" t="str">
        <f t="shared" si="0"/>
        <v/>
      </c>
      <c r="I21" s="60">
        <f t="shared" si="3"/>
        <v>0</v>
      </c>
      <c r="J21" s="60">
        <f t="shared" si="4"/>
        <v>-11.60833333333334</v>
      </c>
      <c r="K21" s="25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5"/>
        <v>43879</v>
      </c>
      <c r="C22" s="18"/>
      <c r="D22" s="19">
        <f t="shared" si="1"/>
        <v>0</v>
      </c>
      <c r="E22" s="19"/>
      <c r="F22" s="19"/>
      <c r="G22" s="58">
        <f t="shared" si="2"/>
        <v>0</v>
      </c>
      <c r="H22" s="59">
        <f t="shared" si="0"/>
        <v>0.33166666666666667</v>
      </c>
      <c r="I22" s="60">
        <f t="shared" si="3"/>
        <v>-0.33166666666666667</v>
      </c>
      <c r="J22" s="60">
        <f t="shared" si="4"/>
        <v>-11.940000000000007</v>
      </c>
      <c r="K22" s="25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5"/>
        <v>43880</v>
      </c>
      <c r="C23" s="18"/>
      <c r="D23" s="19">
        <f t="shared" si="1"/>
        <v>0</v>
      </c>
      <c r="E23" s="19"/>
      <c r="F23" s="19"/>
      <c r="G23" s="58">
        <f t="shared" si="2"/>
        <v>0</v>
      </c>
      <c r="H23" s="59">
        <f t="shared" si="0"/>
        <v>0.33166666666666667</v>
      </c>
      <c r="I23" s="60">
        <f t="shared" si="3"/>
        <v>-0.33166666666666667</v>
      </c>
      <c r="J23" s="60">
        <f t="shared" si="4"/>
        <v>-12.271666666666674</v>
      </c>
      <c r="K23" s="25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5"/>
        <v>43881</v>
      </c>
      <c r="C24" s="18"/>
      <c r="D24" s="19">
        <f t="shared" si="1"/>
        <v>0</v>
      </c>
      <c r="E24" s="19"/>
      <c r="F24" s="19"/>
      <c r="G24" s="58">
        <f t="shared" si="2"/>
        <v>0</v>
      </c>
      <c r="H24" s="59">
        <f t="shared" si="0"/>
        <v>0.33166666666666667</v>
      </c>
      <c r="I24" s="60">
        <f t="shared" si="3"/>
        <v>-0.33166666666666667</v>
      </c>
      <c r="J24" s="60">
        <f t="shared" si="4"/>
        <v>-12.603333333333341</v>
      </c>
      <c r="K24" s="25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5"/>
        <v>43882</v>
      </c>
      <c r="C25" s="18"/>
      <c r="D25" s="19">
        <f t="shared" si="1"/>
        <v>0</v>
      </c>
      <c r="E25" s="19"/>
      <c r="F25" s="19"/>
      <c r="G25" s="58">
        <f t="shared" si="2"/>
        <v>0</v>
      </c>
      <c r="H25" s="59">
        <f t="shared" si="0"/>
        <v>0.33166666666666667</v>
      </c>
      <c r="I25" s="60">
        <f t="shared" si="3"/>
        <v>-0.33166666666666667</v>
      </c>
      <c r="J25" s="60">
        <f t="shared" si="4"/>
        <v>-12.935000000000008</v>
      </c>
      <c r="K25" s="25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5"/>
        <v>43883</v>
      </c>
      <c r="C26" s="18"/>
      <c r="D26" s="19">
        <f t="shared" si="1"/>
        <v>0</v>
      </c>
      <c r="E26" s="19"/>
      <c r="F26" s="19"/>
      <c r="G26" s="58">
        <f t="shared" si="2"/>
        <v>0</v>
      </c>
      <c r="H26" s="59">
        <f t="shared" si="0"/>
        <v>0.33166666666666667</v>
      </c>
      <c r="I26" s="60">
        <f t="shared" si="3"/>
        <v>-0.33166666666666667</v>
      </c>
      <c r="J26" s="60">
        <f t="shared" si="4"/>
        <v>-13.266666666666675</v>
      </c>
      <c r="K26" s="25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5"/>
        <v>43884</v>
      </c>
      <c r="C27" s="18"/>
      <c r="D27" s="19" t="str">
        <f t="shared" si="1"/>
        <v/>
      </c>
      <c r="E27" s="19"/>
      <c r="F27" s="19"/>
      <c r="G27" s="58">
        <f t="shared" si="2"/>
        <v>0</v>
      </c>
      <c r="H27" s="59" t="str">
        <f t="shared" si="0"/>
        <v/>
      </c>
      <c r="I27" s="60">
        <f t="shared" si="3"/>
        <v>0</v>
      </c>
      <c r="J27" s="60">
        <f t="shared" si="4"/>
        <v>-13.266666666666675</v>
      </c>
      <c r="K27" s="25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5"/>
        <v>43885</v>
      </c>
      <c r="C28" s="18"/>
      <c r="D28" s="19" t="str">
        <f t="shared" si="1"/>
        <v/>
      </c>
      <c r="E28" s="19"/>
      <c r="F28" s="19"/>
      <c r="G28" s="58">
        <f t="shared" si="2"/>
        <v>0</v>
      </c>
      <c r="H28" s="59" t="str">
        <f t="shared" si="0"/>
        <v/>
      </c>
      <c r="I28" s="60">
        <f t="shared" si="3"/>
        <v>0</v>
      </c>
      <c r="J28" s="60">
        <f t="shared" si="4"/>
        <v>-13.266666666666675</v>
      </c>
      <c r="K28" s="25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5"/>
        <v>43886</v>
      </c>
      <c r="C29" s="18"/>
      <c r="D29" s="19">
        <f t="shared" si="1"/>
        <v>0</v>
      </c>
      <c r="E29" s="19"/>
      <c r="F29" s="19"/>
      <c r="G29" s="58">
        <f t="shared" si="2"/>
        <v>0</v>
      </c>
      <c r="H29" s="59">
        <f t="shared" si="0"/>
        <v>0.33166666666666667</v>
      </c>
      <c r="I29" s="60">
        <f t="shared" si="3"/>
        <v>-0.33166666666666667</v>
      </c>
      <c r="J29" s="60">
        <f t="shared" si="4"/>
        <v>-13.598333333333342</v>
      </c>
      <c r="K29" s="25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5"/>
        <v>43887</v>
      </c>
      <c r="C30" s="18"/>
      <c r="D30" s="19">
        <f t="shared" si="1"/>
        <v>0</v>
      </c>
      <c r="E30" s="19"/>
      <c r="F30" s="19"/>
      <c r="G30" s="58">
        <f t="shared" si="2"/>
        <v>0</v>
      </c>
      <c r="H30" s="59">
        <f t="shared" si="0"/>
        <v>0.33166666666666667</v>
      </c>
      <c r="I30" s="60">
        <f t="shared" si="3"/>
        <v>-0.33166666666666667</v>
      </c>
      <c r="J30" s="60">
        <f t="shared" si="4"/>
        <v>-13.930000000000009</v>
      </c>
      <c r="K30" s="25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5"/>
        <v>43888</v>
      </c>
      <c r="C31" s="18"/>
      <c r="D31" s="19">
        <f t="shared" si="1"/>
        <v>0</v>
      </c>
      <c r="E31" s="19"/>
      <c r="F31" s="19"/>
      <c r="G31" s="58">
        <f t="shared" si="2"/>
        <v>0</v>
      </c>
      <c r="H31" s="59">
        <f t="shared" si="0"/>
        <v>0.33166666666666667</v>
      </c>
      <c r="I31" s="60">
        <f t="shared" si="3"/>
        <v>-0.33166666666666667</v>
      </c>
      <c r="J31" s="60">
        <f t="shared" si="4"/>
        <v>-14.261666666666676</v>
      </c>
      <c r="K31" s="25" t="str">
        <f>IF(C31="K",Daten!C$15,IF(C31="U",Daten!C$16,IF(C31="G",Daten!C$17,IF(C31="F",Daten!C$18,IF(C31="S",Daten!C$19,IF(C31="X",Daten!C$20,""))))))</f>
        <v/>
      </c>
    </row>
    <row r="32" spans="1:11" ht="17" thickBot="1" x14ac:dyDescent="0.25">
      <c r="A32" s="9" t="e">
        <f>IF(AND(Daten!#REF!="ja",DATEDIF(Daten!#REF!,B32,"Y")&gt;Daten!#REF!),"x","!")</f>
        <v>#REF!</v>
      </c>
      <c r="B32" s="28">
        <f>IF(MONTH(B31+1)=2,B31+1,"")</f>
        <v>43889</v>
      </c>
      <c r="C32" s="39"/>
      <c r="D32" s="40">
        <f t="shared" si="1"/>
        <v>0</v>
      </c>
      <c r="E32" s="40"/>
      <c r="F32" s="40"/>
      <c r="G32" s="68">
        <f t="shared" si="2"/>
        <v>0</v>
      </c>
      <c r="H32" s="59">
        <f t="shared" si="0"/>
        <v>0.33166666666666667</v>
      </c>
      <c r="I32" s="69">
        <f t="shared" si="3"/>
        <v>-0.33166666666666667</v>
      </c>
      <c r="J32" s="69">
        <f t="shared" si="4"/>
        <v>-14.593333333333343</v>
      </c>
      <c r="K32" s="41" t="str">
        <f>IF(C32="K",Daten!C$15,IF(C32="U",Daten!C$16,IF(C32="G",Daten!C$17,IF(C32="F",Daten!C$18,IF(C32="S",Daten!C$19,IF(C32="X",Daten!C$20,""))))))</f>
        <v/>
      </c>
    </row>
    <row r="33" spans="1:11" ht="17" thickBot="1" x14ac:dyDescent="0.25">
      <c r="A33" s="33"/>
      <c r="B33" s="30"/>
      <c r="C33" s="31"/>
      <c r="D33" s="20"/>
      <c r="E33" s="20"/>
      <c r="F33" s="20"/>
      <c r="G33" s="56"/>
      <c r="H33" s="56"/>
      <c r="I33" s="70"/>
      <c r="J33" s="71">
        <f>J32</f>
        <v>-14.593333333333343</v>
      </c>
      <c r="K33" s="32" t="s">
        <v>6</v>
      </c>
    </row>
    <row r="34" spans="1:11" ht="16" x14ac:dyDescent="0.2">
      <c r="A34" s="9"/>
      <c r="B34" s="35"/>
      <c r="C34" s="36"/>
      <c r="D34" s="37"/>
      <c r="E34" s="37"/>
      <c r="F34" s="37"/>
      <c r="G34" s="37"/>
      <c r="H34" s="37"/>
      <c r="I34" s="11"/>
      <c r="J34" s="34"/>
      <c r="K34" s="38"/>
    </row>
    <row r="35" spans="1:11" ht="17" thickBot="1" x14ac:dyDescent="0.25">
      <c r="I35" t="s">
        <v>21</v>
      </c>
      <c r="J35">
        <f>COUNTIF($C$4:$C$34,"U")</f>
        <v>0</v>
      </c>
      <c r="K35" s="10"/>
    </row>
    <row r="36" spans="1:11" ht="17.25" customHeight="1" x14ac:dyDescent="0.15">
      <c r="I36" s="2" t="s">
        <v>20</v>
      </c>
      <c r="J36" s="4">
        <f>Januar!J38-J35</f>
        <v>30</v>
      </c>
    </row>
    <row r="37" spans="1:11" ht="15.75" customHeight="1" thickBot="1" x14ac:dyDescent="0.2">
      <c r="I37" s="3"/>
      <c r="J37" s="5"/>
    </row>
  </sheetData>
  <phoneticPr fontId="0" type="noConversion"/>
  <conditionalFormatting sqref="C4:C34">
    <cfRule type="expression" dxfId="98" priority="10" stopIfTrue="1">
      <formula>OR(WEEKDAY(B4)=7,WEEKDAY(B4)=1,C4="x")</formula>
    </cfRule>
  </conditionalFormatting>
  <conditionalFormatting sqref="C3:J3">
    <cfRule type="cellIs" dxfId="97" priority="2" stopIfTrue="1" operator="lessThan">
      <formula>0</formula>
    </cfRule>
  </conditionalFormatting>
  <conditionalFormatting sqref="D4:D34">
    <cfRule type="expression" dxfId="96" priority="3" stopIfTrue="1">
      <formula>OR(WEEKDAY(#REF!)=7,WEEKDAY(#REF!)=1,C4="x")</formula>
    </cfRule>
  </conditionalFormatting>
  <conditionalFormatting sqref="E4:E34">
    <cfRule type="expression" dxfId="95" priority="4" stopIfTrue="1">
      <formula>OR(WEEKDAY(#REF!)=7,WEEKDAY(#REF!)=1,#REF!="x")</formula>
    </cfRule>
  </conditionalFormatting>
  <conditionalFormatting sqref="F4:F34">
    <cfRule type="expression" dxfId="94" priority="5" stopIfTrue="1">
      <formula>OR(WEEKDAY(#REF!)=7,WEEKDAY(#REF!)=1,#REF!="x")</formula>
    </cfRule>
  </conditionalFormatting>
  <conditionalFormatting sqref="G4:G34">
    <cfRule type="expression" dxfId="93" priority="6" stopIfTrue="1">
      <formula>OR(WEEKDAY(#REF!)=7,WEEKDAY(#REF!)=1,#REF!="X")</formula>
    </cfRule>
  </conditionalFormatting>
  <conditionalFormatting sqref="H4:H32">
    <cfRule type="expression" dxfId="92" priority="1" stopIfTrue="1">
      <formula>OR(WEEKDAY(#REF!)=7,WEEKDAY(#REF!)=1,#REF!="X")</formula>
    </cfRule>
  </conditionalFormatting>
  <conditionalFormatting sqref="H33:H34">
    <cfRule type="expression" dxfId="91" priority="7" stopIfTrue="1">
      <formula>OR(WEEKDAY(#REF!)=7,WEEKDAY(#REF!)=1,#REF!="X")</formula>
    </cfRule>
  </conditionalFormatting>
  <conditionalFormatting sqref="I4:J34">
    <cfRule type="expression" dxfId="90" priority="8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1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K38"/>
  <sheetViews>
    <sheetView topLeftCell="B1" zoomScaleNormal="100" workbookViewId="0">
      <selection activeCell="C35" sqref="C35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Februar!B1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Februar!J33</f>
        <v>-14.593333333333343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DATE(Daten!C2,3,1)</f>
        <v>43890</v>
      </c>
      <c r="C4" s="18"/>
      <c r="D4" s="19">
        <f t="shared" ref="D4" si="0">IF((OR(WEEKDAY(B4)=7,WEEKDAY(B4)=1,C4="X")),"",IF(OR(C4="",C4="G",C4="S",C4="K",C4="U",C4="F"),0,Pause))</f>
        <v>0</v>
      </c>
      <c r="E4" s="19"/>
      <c r="F4" s="19"/>
      <c r="G4" s="58">
        <f t="shared" ref="G4" si="1">IF(OR(AND(ISBLANK(C4),ISBLANK(D4)),WEEKDAY(B4)=7,WEEKDAY(B4)=1,C4="X"),0,IF(OR(C4="S",C4="K",C4="F",C4="U"),H4,IF(C4="G",0,(F4-C4)-(D4+E4))))</f>
        <v>0</v>
      </c>
      <c r="H4" s="59">
        <f t="shared" ref="H4:H34" si="2">IF((OR(WEEKDAY(B4)=7,WEEKDAY(B4)=1,C4="X")),"",TArbZeit)</f>
        <v>0.33166666666666667</v>
      </c>
      <c r="I4" s="60">
        <f t="shared" ref="I4" si="3">IF((OR(WEEKDAY(B4)=7,WEEKDAY(B4)=1,C4="X")),0,G4-H4)</f>
        <v>-0.33166666666666667</v>
      </c>
      <c r="J4" s="60">
        <f t="shared" ref="J4" si="4">J3+I4</f>
        <v>-14.92500000000001</v>
      </c>
      <c r="K4" s="25" t="str">
        <f>IF(C4="K",Daten!C$15,IF(C4="U",Daten!C$16,IF(C4="G",Daten!C$17,IF(C4="F",Daten!C$18,IF(C4="S",Daten!C$19,IF(C4="X",Daten!C$20,""))))))</f>
        <v/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43891</v>
      </c>
      <c r="C5" s="18"/>
      <c r="D5" s="19" t="str">
        <f t="shared" ref="D5:D34" si="5">IF((OR(WEEKDAY(B5)=7,WEEKDAY(B5)=1,C5="X")),"",IF(OR(C5="",C5="G",C5="S",C5="K",C5="U",C5="F"),0,Pause))</f>
        <v/>
      </c>
      <c r="E5" s="19"/>
      <c r="F5" s="19"/>
      <c r="G5" s="58">
        <f t="shared" ref="G5:G34" si="6">IF(OR(AND(ISBLANK(C5),ISBLANK(D5)),WEEKDAY(B5)=7,WEEKDAY(B5)=1,C5="X"),0,IF(OR(C5="S",C5="K",C5="F",C5="U"),H5,IF(C5="G",0,(F5-C5)-(D5+E5))))</f>
        <v>0</v>
      </c>
      <c r="H5" s="59" t="str">
        <f t="shared" si="2"/>
        <v/>
      </c>
      <c r="I5" s="60">
        <f t="shared" ref="I5:I34" si="7">IF((OR(WEEKDAY(B5)=7,WEEKDAY(B5)=1,C5="X")),0,G5-H5)</f>
        <v>0</v>
      </c>
      <c r="J5" s="60">
        <f t="shared" ref="J5:J34" si="8">J4+I5</f>
        <v>-14.92500000000001</v>
      </c>
      <c r="K5" s="25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4" si="9">B5+1</f>
        <v>43892</v>
      </c>
      <c r="C6" s="18"/>
      <c r="D6" s="19" t="str">
        <f t="shared" si="5"/>
        <v/>
      </c>
      <c r="E6" s="19"/>
      <c r="F6" s="19"/>
      <c r="G6" s="58">
        <f t="shared" si="6"/>
        <v>0</v>
      </c>
      <c r="H6" s="59" t="str">
        <f t="shared" si="2"/>
        <v/>
      </c>
      <c r="I6" s="60">
        <f t="shared" si="7"/>
        <v>0</v>
      </c>
      <c r="J6" s="60">
        <f t="shared" si="8"/>
        <v>-14.92500000000001</v>
      </c>
      <c r="K6" s="25" t="str">
        <f>IF(C6="K",Daten!C$15,IF(C6="U",Daten!C$16,IF(C6="G",Daten!C$17,IF(C6="F",Daten!C$18,IF(C6="S",Daten!C$19,IF(C6="X",Daten!C$20,""))))))</f>
        <v/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9"/>
        <v>43893</v>
      </c>
      <c r="C7" s="18"/>
      <c r="D7" s="19">
        <f t="shared" si="5"/>
        <v>0</v>
      </c>
      <c r="E7" s="19"/>
      <c r="F7" s="19"/>
      <c r="G7" s="58">
        <f t="shared" si="6"/>
        <v>0</v>
      </c>
      <c r="H7" s="59">
        <f t="shared" si="2"/>
        <v>0.33166666666666667</v>
      </c>
      <c r="I7" s="60">
        <f t="shared" si="7"/>
        <v>-0.33166666666666667</v>
      </c>
      <c r="J7" s="60">
        <f t="shared" si="8"/>
        <v>-15.256666666666677</v>
      </c>
      <c r="K7" s="25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9"/>
        <v>43894</v>
      </c>
      <c r="C8" s="18"/>
      <c r="D8" s="19">
        <f t="shared" si="5"/>
        <v>0</v>
      </c>
      <c r="E8" s="19"/>
      <c r="F8" s="19"/>
      <c r="G8" s="58">
        <f t="shared" si="6"/>
        <v>0</v>
      </c>
      <c r="H8" s="59">
        <f t="shared" si="2"/>
        <v>0.33166666666666667</v>
      </c>
      <c r="I8" s="60">
        <f t="shared" si="7"/>
        <v>-0.33166666666666667</v>
      </c>
      <c r="J8" s="60">
        <f t="shared" si="8"/>
        <v>-15.588333333333344</v>
      </c>
      <c r="K8" s="25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9"/>
        <v>43895</v>
      </c>
      <c r="C9" s="18"/>
      <c r="D9" s="19">
        <f t="shared" si="5"/>
        <v>0</v>
      </c>
      <c r="E9" s="19"/>
      <c r="F9" s="19"/>
      <c r="G9" s="58">
        <f t="shared" si="6"/>
        <v>0</v>
      </c>
      <c r="H9" s="59">
        <f t="shared" si="2"/>
        <v>0.33166666666666667</v>
      </c>
      <c r="I9" s="60">
        <f t="shared" si="7"/>
        <v>-0.33166666666666667</v>
      </c>
      <c r="J9" s="60">
        <f t="shared" si="8"/>
        <v>-15.920000000000011</v>
      </c>
      <c r="K9" s="25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9"/>
        <v>43896</v>
      </c>
      <c r="C10" s="18"/>
      <c r="D10" s="19">
        <f t="shared" si="5"/>
        <v>0</v>
      </c>
      <c r="E10" s="19"/>
      <c r="F10" s="19"/>
      <c r="G10" s="58">
        <f t="shared" si="6"/>
        <v>0</v>
      </c>
      <c r="H10" s="59">
        <f t="shared" si="2"/>
        <v>0.33166666666666667</v>
      </c>
      <c r="I10" s="60">
        <f t="shared" si="7"/>
        <v>-0.33166666666666667</v>
      </c>
      <c r="J10" s="60">
        <f t="shared" si="8"/>
        <v>-16.251666666666676</v>
      </c>
      <c r="K10" s="25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9"/>
        <v>43897</v>
      </c>
      <c r="C11" s="18"/>
      <c r="D11" s="19">
        <f t="shared" si="5"/>
        <v>0</v>
      </c>
      <c r="E11" s="19"/>
      <c r="F11" s="19"/>
      <c r="G11" s="58">
        <f t="shared" si="6"/>
        <v>0</v>
      </c>
      <c r="H11" s="59">
        <f t="shared" si="2"/>
        <v>0.33166666666666667</v>
      </c>
      <c r="I11" s="60">
        <f t="shared" si="7"/>
        <v>-0.33166666666666667</v>
      </c>
      <c r="J11" s="60">
        <f t="shared" si="8"/>
        <v>-16.583333333333343</v>
      </c>
      <c r="K11" s="25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9"/>
        <v>43898</v>
      </c>
      <c r="C12" s="18"/>
      <c r="D12" s="19" t="str">
        <f t="shared" si="5"/>
        <v/>
      </c>
      <c r="E12" s="19"/>
      <c r="F12" s="19"/>
      <c r="G12" s="58">
        <f t="shared" si="6"/>
        <v>0</v>
      </c>
      <c r="H12" s="59" t="str">
        <f t="shared" si="2"/>
        <v/>
      </c>
      <c r="I12" s="60">
        <f t="shared" si="7"/>
        <v>0</v>
      </c>
      <c r="J12" s="60">
        <f t="shared" si="8"/>
        <v>-16.583333333333343</v>
      </c>
      <c r="K12" s="25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9"/>
        <v>43899</v>
      </c>
      <c r="C13" s="18"/>
      <c r="D13" s="19" t="str">
        <f t="shared" si="5"/>
        <v/>
      </c>
      <c r="E13" s="19"/>
      <c r="F13" s="19"/>
      <c r="G13" s="58">
        <f t="shared" si="6"/>
        <v>0</v>
      </c>
      <c r="H13" s="59" t="str">
        <f t="shared" si="2"/>
        <v/>
      </c>
      <c r="I13" s="60">
        <f t="shared" si="7"/>
        <v>0</v>
      </c>
      <c r="J13" s="60">
        <f t="shared" si="8"/>
        <v>-16.583333333333343</v>
      </c>
      <c r="K13" s="25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9"/>
        <v>43900</v>
      </c>
      <c r="C14" s="18"/>
      <c r="D14" s="19">
        <f t="shared" si="5"/>
        <v>0</v>
      </c>
      <c r="E14" s="19"/>
      <c r="F14" s="19"/>
      <c r="G14" s="58">
        <f t="shared" si="6"/>
        <v>0</v>
      </c>
      <c r="H14" s="59">
        <f t="shared" si="2"/>
        <v>0.33166666666666667</v>
      </c>
      <c r="I14" s="60">
        <f t="shared" si="7"/>
        <v>-0.33166666666666667</v>
      </c>
      <c r="J14" s="60">
        <f t="shared" si="8"/>
        <v>-16.91500000000001</v>
      </c>
      <c r="K14" s="25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9"/>
        <v>43901</v>
      </c>
      <c r="C15" s="18"/>
      <c r="D15" s="19">
        <f t="shared" si="5"/>
        <v>0</v>
      </c>
      <c r="E15" s="19"/>
      <c r="F15" s="19"/>
      <c r="G15" s="58">
        <f t="shared" si="6"/>
        <v>0</v>
      </c>
      <c r="H15" s="59">
        <f t="shared" si="2"/>
        <v>0.33166666666666667</v>
      </c>
      <c r="I15" s="60">
        <f t="shared" si="7"/>
        <v>-0.33166666666666667</v>
      </c>
      <c r="J15" s="60">
        <f t="shared" si="8"/>
        <v>-17.246666666666677</v>
      </c>
      <c r="K15" s="25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9"/>
        <v>43902</v>
      </c>
      <c r="C16" s="18"/>
      <c r="D16" s="19">
        <f t="shared" si="5"/>
        <v>0</v>
      </c>
      <c r="E16" s="19"/>
      <c r="F16" s="19"/>
      <c r="G16" s="58">
        <f t="shared" si="6"/>
        <v>0</v>
      </c>
      <c r="H16" s="59">
        <f t="shared" si="2"/>
        <v>0.33166666666666667</v>
      </c>
      <c r="I16" s="60">
        <f t="shared" si="7"/>
        <v>-0.33166666666666667</v>
      </c>
      <c r="J16" s="60">
        <f t="shared" si="8"/>
        <v>-17.578333333333344</v>
      </c>
      <c r="K16" s="25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9"/>
        <v>43903</v>
      </c>
      <c r="C17" s="18"/>
      <c r="D17" s="19">
        <f t="shared" si="5"/>
        <v>0</v>
      </c>
      <c r="E17" s="19"/>
      <c r="F17" s="19"/>
      <c r="G17" s="58">
        <f t="shared" si="6"/>
        <v>0</v>
      </c>
      <c r="H17" s="59">
        <f t="shared" si="2"/>
        <v>0.33166666666666667</v>
      </c>
      <c r="I17" s="60">
        <f t="shared" si="7"/>
        <v>-0.33166666666666667</v>
      </c>
      <c r="J17" s="60">
        <f t="shared" si="8"/>
        <v>-17.910000000000011</v>
      </c>
      <c r="K17" s="25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9"/>
        <v>43904</v>
      </c>
      <c r="C18" s="18"/>
      <c r="D18" s="19">
        <f t="shared" si="5"/>
        <v>0</v>
      </c>
      <c r="E18" s="19"/>
      <c r="F18" s="19"/>
      <c r="G18" s="58">
        <f t="shared" si="6"/>
        <v>0</v>
      </c>
      <c r="H18" s="59">
        <f t="shared" si="2"/>
        <v>0.33166666666666667</v>
      </c>
      <c r="I18" s="60">
        <f t="shared" si="7"/>
        <v>-0.33166666666666667</v>
      </c>
      <c r="J18" s="60">
        <f t="shared" si="8"/>
        <v>-18.241666666666678</v>
      </c>
      <c r="K18" s="25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9"/>
        <v>43905</v>
      </c>
      <c r="C19" s="18"/>
      <c r="D19" s="19" t="str">
        <f t="shared" si="5"/>
        <v/>
      </c>
      <c r="E19" s="19"/>
      <c r="F19" s="19"/>
      <c r="G19" s="58">
        <f t="shared" si="6"/>
        <v>0</v>
      </c>
      <c r="H19" s="59" t="str">
        <f t="shared" si="2"/>
        <v/>
      </c>
      <c r="I19" s="60">
        <f t="shared" si="7"/>
        <v>0</v>
      </c>
      <c r="J19" s="60">
        <f t="shared" si="8"/>
        <v>-18.241666666666678</v>
      </c>
      <c r="K19" s="25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9"/>
        <v>43906</v>
      </c>
      <c r="C20" s="18"/>
      <c r="D20" s="19" t="str">
        <f t="shared" si="5"/>
        <v/>
      </c>
      <c r="E20" s="19"/>
      <c r="F20" s="19"/>
      <c r="G20" s="58">
        <f t="shared" si="6"/>
        <v>0</v>
      </c>
      <c r="H20" s="59" t="str">
        <f t="shared" si="2"/>
        <v/>
      </c>
      <c r="I20" s="60">
        <f t="shared" si="7"/>
        <v>0</v>
      </c>
      <c r="J20" s="60">
        <f t="shared" si="8"/>
        <v>-18.241666666666678</v>
      </c>
      <c r="K20" s="25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9"/>
        <v>43907</v>
      </c>
      <c r="C21" s="18"/>
      <c r="D21" s="19">
        <f t="shared" si="5"/>
        <v>0</v>
      </c>
      <c r="E21" s="19"/>
      <c r="F21" s="19"/>
      <c r="G21" s="58">
        <f t="shared" si="6"/>
        <v>0</v>
      </c>
      <c r="H21" s="59">
        <f t="shared" si="2"/>
        <v>0.33166666666666667</v>
      </c>
      <c r="I21" s="60">
        <f t="shared" si="7"/>
        <v>-0.33166666666666667</v>
      </c>
      <c r="J21" s="60">
        <f t="shared" si="8"/>
        <v>-18.573333333333345</v>
      </c>
      <c r="K21" s="25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9"/>
        <v>43908</v>
      </c>
      <c r="C22" s="18"/>
      <c r="D22" s="19">
        <f t="shared" si="5"/>
        <v>0</v>
      </c>
      <c r="E22" s="19"/>
      <c r="F22" s="19"/>
      <c r="G22" s="58">
        <f t="shared" si="6"/>
        <v>0</v>
      </c>
      <c r="H22" s="59">
        <f t="shared" si="2"/>
        <v>0.33166666666666667</v>
      </c>
      <c r="I22" s="60">
        <f t="shared" si="7"/>
        <v>-0.33166666666666667</v>
      </c>
      <c r="J22" s="60">
        <f t="shared" si="8"/>
        <v>-18.905000000000012</v>
      </c>
      <c r="K22" s="25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9"/>
        <v>43909</v>
      </c>
      <c r="C23" s="18"/>
      <c r="D23" s="19">
        <f t="shared" si="5"/>
        <v>0</v>
      </c>
      <c r="E23" s="19"/>
      <c r="F23" s="19"/>
      <c r="G23" s="58">
        <f t="shared" si="6"/>
        <v>0</v>
      </c>
      <c r="H23" s="59">
        <f t="shared" si="2"/>
        <v>0.33166666666666667</v>
      </c>
      <c r="I23" s="60">
        <f t="shared" si="7"/>
        <v>-0.33166666666666667</v>
      </c>
      <c r="J23" s="60">
        <f t="shared" si="8"/>
        <v>-19.236666666666679</v>
      </c>
      <c r="K23" s="25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9"/>
        <v>43910</v>
      </c>
      <c r="C24" s="18"/>
      <c r="D24" s="19">
        <f t="shared" si="5"/>
        <v>0</v>
      </c>
      <c r="E24" s="19"/>
      <c r="F24" s="19"/>
      <c r="G24" s="58">
        <f t="shared" si="6"/>
        <v>0</v>
      </c>
      <c r="H24" s="59">
        <f t="shared" si="2"/>
        <v>0.33166666666666667</v>
      </c>
      <c r="I24" s="60">
        <f t="shared" si="7"/>
        <v>-0.33166666666666667</v>
      </c>
      <c r="J24" s="60">
        <f t="shared" si="8"/>
        <v>-19.568333333333346</v>
      </c>
      <c r="K24" s="25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9"/>
        <v>43911</v>
      </c>
      <c r="C25" s="18"/>
      <c r="D25" s="19">
        <f t="shared" si="5"/>
        <v>0</v>
      </c>
      <c r="E25" s="19"/>
      <c r="F25" s="19"/>
      <c r="G25" s="58">
        <f t="shared" si="6"/>
        <v>0</v>
      </c>
      <c r="H25" s="59">
        <f t="shared" si="2"/>
        <v>0.33166666666666667</v>
      </c>
      <c r="I25" s="60">
        <f t="shared" si="7"/>
        <v>-0.33166666666666667</v>
      </c>
      <c r="J25" s="60">
        <f t="shared" si="8"/>
        <v>-19.900000000000013</v>
      </c>
      <c r="K25" s="25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9"/>
        <v>43912</v>
      </c>
      <c r="C26" s="18"/>
      <c r="D26" s="19" t="str">
        <f t="shared" si="5"/>
        <v/>
      </c>
      <c r="E26" s="19"/>
      <c r="F26" s="19"/>
      <c r="G26" s="58">
        <f t="shared" si="6"/>
        <v>0</v>
      </c>
      <c r="H26" s="59" t="str">
        <f t="shared" si="2"/>
        <v/>
      </c>
      <c r="I26" s="60">
        <f t="shared" si="7"/>
        <v>0</v>
      </c>
      <c r="J26" s="60">
        <f t="shared" si="8"/>
        <v>-19.900000000000013</v>
      </c>
      <c r="K26" s="25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9"/>
        <v>43913</v>
      </c>
      <c r="C27" s="18"/>
      <c r="D27" s="19" t="str">
        <f t="shared" si="5"/>
        <v/>
      </c>
      <c r="E27" s="19"/>
      <c r="F27" s="19"/>
      <c r="G27" s="58">
        <f t="shared" si="6"/>
        <v>0</v>
      </c>
      <c r="H27" s="59" t="str">
        <f t="shared" si="2"/>
        <v/>
      </c>
      <c r="I27" s="60">
        <f t="shared" si="7"/>
        <v>0</v>
      </c>
      <c r="J27" s="60">
        <f t="shared" si="8"/>
        <v>-19.900000000000013</v>
      </c>
      <c r="K27" s="25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9"/>
        <v>43914</v>
      </c>
      <c r="C28" s="18"/>
      <c r="D28" s="19">
        <f t="shared" si="5"/>
        <v>0</v>
      </c>
      <c r="E28" s="19"/>
      <c r="F28" s="19"/>
      <c r="G28" s="58">
        <f t="shared" si="6"/>
        <v>0</v>
      </c>
      <c r="H28" s="59">
        <f t="shared" si="2"/>
        <v>0.33166666666666667</v>
      </c>
      <c r="I28" s="60">
        <f t="shared" si="7"/>
        <v>-0.33166666666666667</v>
      </c>
      <c r="J28" s="60">
        <f t="shared" si="8"/>
        <v>-20.23166666666668</v>
      </c>
      <c r="K28" s="25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9"/>
        <v>43915</v>
      </c>
      <c r="C29" s="18"/>
      <c r="D29" s="19">
        <f t="shared" si="5"/>
        <v>0</v>
      </c>
      <c r="E29" s="19"/>
      <c r="F29" s="19"/>
      <c r="G29" s="58">
        <f t="shared" si="6"/>
        <v>0</v>
      </c>
      <c r="H29" s="59">
        <f t="shared" si="2"/>
        <v>0.33166666666666667</v>
      </c>
      <c r="I29" s="60">
        <f t="shared" si="7"/>
        <v>-0.33166666666666667</v>
      </c>
      <c r="J29" s="60">
        <f t="shared" si="8"/>
        <v>-20.563333333333347</v>
      </c>
      <c r="K29" s="25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9"/>
        <v>43916</v>
      </c>
      <c r="C30" s="18"/>
      <c r="D30" s="19">
        <f t="shared" si="5"/>
        <v>0</v>
      </c>
      <c r="E30" s="19"/>
      <c r="F30" s="19"/>
      <c r="G30" s="58">
        <f t="shared" si="6"/>
        <v>0</v>
      </c>
      <c r="H30" s="59">
        <f t="shared" si="2"/>
        <v>0.33166666666666667</v>
      </c>
      <c r="I30" s="60">
        <f t="shared" si="7"/>
        <v>-0.33166666666666667</v>
      </c>
      <c r="J30" s="60">
        <f t="shared" si="8"/>
        <v>-20.895000000000014</v>
      </c>
      <c r="K30" s="25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9"/>
        <v>43917</v>
      </c>
      <c r="C31" s="18"/>
      <c r="D31" s="19">
        <f t="shared" si="5"/>
        <v>0</v>
      </c>
      <c r="E31" s="19"/>
      <c r="F31" s="19"/>
      <c r="G31" s="58">
        <f t="shared" si="6"/>
        <v>0</v>
      </c>
      <c r="H31" s="59">
        <f t="shared" si="2"/>
        <v>0.33166666666666667</v>
      </c>
      <c r="I31" s="60">
        <f t="shared" si="7"/>
        <v>-0.33166666666666667</v>
      </c>
      <c r="J31" s="60">
        <f t="shared" si="8"/>
        <v>-21.226666666666681</v>
      </c>
      <c r="K31" s="25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 t="e">
        <f>IF(AND(Daten!#REF!="ja",DATEDIF(Daten!#REF!,B32,"Y")&gt;Daten!#REF!),"x","!")</f>
        <v>#REF!</v>
      </c>
      <c r="B32" s="26">
        <f t="shared" si="9"/>
        <v>43918</v>
      </c>
      <c r="C32" s="18"/>
      <c r="D32" s="19">
        <f t="shared" si="5"/>
        <v>0</v>
      </c>
      <c r="E32" s="19"/>
      <c r="F32" s="19"/>
      <c r="G32" s="58">
        <f t="shared" si="6"/>
        <v>0</v>
      </c>
      <c r="H32" s="59">
        <f t="shared" si="2"/>
        <v>0.33166666666666667</v>
      </c>
      <c r="I32" s="60">
        <f t="shared" si="7"/>
        <v>-0.33166666666666667</v>
      </c>
      <c r="J32" s="60">
        <f t="shared" si="8"/>
        <v>-21.558333333333348</v>
      </c>
      <c r="K32" s="25" t="str">
        <f>IF(C32="K",Daten!C$15,IF(C32="U",Daten!C$16,IF(C32="G",Daten!C$17,IF(C32="F",Daten!C$18,IF(C32="S",Daten!C$19,IF(C32="X",Daten!C$20,""))))))</f>
        <v/>
      </c>
    </row>
    <row r="33" spans="1:11" ht="16" x14ac:dyDescent="0.2">
      <c r="A33" s="9" t="e">
        <f>IF(AND(Daten!#REF!="ja",DATEDIF(Daten!#REF!,B33,"Y")&gt;Daten!#REF!),"x","!")</f>
        <v>#REF!</v>
      </c>
      <c r="B33" s="26">
        <f t="shared" si="9"/>
        <v>43919</v>
      </c>
      <c r="C33" s="18"/>
      <c r="D33" s="19" t="str">
        <f t="shared" si="5"/>
        <v/>
      </c>
      <c r="E33" s="19"/>
      <c r="F33" s="19"/>
      <c r="G33" s="58">
        <f t="shared" si="6"/>
        <v>0</v>
      </c>
      <c r="H33" s="59" t="str">
        <f t="shared" si="2"/>
        <v/>
      </c>
      <c r="I33" s="60">
        <f t="shared" si="7"/>
        <v>0</v>
      </c>
      <c r="J33" s="60">
        <f t="shared" si="8"/>
        <v>-21.558333333333348</v>
      </c>
      <c r="K33" s="25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9" t="e">
        <f>IF(AND(Daten!#REF!="ja",DATEDIF(Daten!#REF!,B34,"Y")&gt;Daten!#REF!),"x","!")</f>
        <v>#REF!</v>
      </c>
      <c r="B34" s="28">
        <f t="shared" si="9"/>
        <v>43920</v>
      </c>
      <c r="C34" s="18"/>
      <c r="D34" s="19" t="str">
        <f t="shared" si="5"/>
        <v/>
      </c>
      <c r="E34" s="19"/>
      <c r="F34" s="19"/>
      <c r="G34" s="58">
        <f t="shared" si="6"/>
        <v>0</v>
      </c>
      <c r="H34" s="59" t="str">
        <f t="shared" si="2"/>
        <v/>
      </c>
      <c r="I34" s="60">
        <f t="shared" si="7"/>
        <v>0</v>
      </c>
      <c r="J34" s="60">
        <f t="shared" si="8"/>
        <v>-21.558333333333348</v>
      </c>
      <c r="K34" s="25" t="str">
        <f>IF(C34="K",Daten!C$15,IF(C34="U",Daten!C$16,IF(C34="G",Daten!C$17,IF(C34="F",Daten!C$18,IF(C34="S",Daten!C$19,IF(C34="X",Daten!C$20,""))))))</f>
        <v/>
      </c>
    </row>
    <row r="35" spans="1:11" ht="17" thickBot="1" x14ac:dyDescent="0.25">
      <c r="B35" s="15"/>
      <c r="C35" s="16"/>
      <c r="D35" s="16"/>
      <c r="E35" s="16"/>
      <c r="F35" s="16"/>
      <c r="G35" s="64"/>
      <c r="H35" s="64"/>
      <c r="I35" s="64"/>
      <c r="J35" s="57">
        <f>J34</f>
        <v>-21.558333333333348</v>
      </c>
      <c r="K35" s="17" t="s">
        <v>6</v>
      </c>
    </row>
    <row r="36" spans="1:11" ht="17.25" customHeight="1" thickBot="1" x14ac:dyDescent="0.2"/>
    <row r="37" spans="1:11" ht="15.75" customHeight="1" x14ac:dyDescent="0.15">
      <c r="I37" s="2" t="s">
        <v>21</v>
      </c>
      <c r="J37" s="4">
        <f>COUNTIF($C$4:$C$34,"U")</f>
        <v>0</v>
      </c>
    </row>
    <row r="38" spans="1:11" ht="17.25" customHeight="1" thickBot="1" x14ac:dyDescent="0.2">
      <c r="I38" s="3" t="s">
        <v>20</v>
      </c>
      <c r="J38" s="5">
        <f>Februar!J36-J37</f>
        <v>30</v>
      </c>
    </row>
  </sheetData>
  <phoneticPr fontId="0" type="noConversion"/>
  <conditionalFormatting sqref="C4:C34">
    <cfRule type="expression" dxfId="89" priority="10" stopIfTrue="1">
      <formula>OR(WEEKDAY(B4)=7,WEEKDAY(B4)=1,C4="x")</formula>
    </cfRule>
  </conditionalFormatting>
  <conditionalFormatting sqref="C3:J3 J35">
    <cfRule type="cellIs" dxfId="88" priority="2" stopIfTrue="1" operator="lessThan">
      <formula>0</formula>
    </cfRule>
  </conditionalFormatting>
  <conditionalFormatting sqref="D4:D34">
    <cfRule type="expression" dxfId="87" priority="3" stopIfTrue="1">
      <formula>OR(WEEKDAY(#REF!)=7,WEEKDAY(#REF!)=1,C4="x")</formula>
    </cfRule>
  </conditionalFormatting>
  <conditionalFormatting sqref="E4:E34">
    <cfRule type="expression" dxfId="86" priority="4" stopIfTrue="1">
      <formula>OR(WEEKDAY(#REF!)=7,WEEKDAY(#REF!)=1,#REF!="x")</formula>
    </cfRule>
  </conditionalFormatting>
  <conditionalFormatting sqref="F4:F34">
    <cfRule type="expression" dxfId="85" priority="5" stopIfTrue="1">
      <formula>OR(WEEKDAY(#REF!)=7,WEEKDAY(#REF!)=1,#REF!="x")</formula>
    </cfRule>
  </conditionalFormatting>
  <conditionalFormatting sqref="G4:G34">
    <cfRule type="expression" dxfId="84" priority="6" stopIfTrue="1">
      <formula>OR(WEEKDAY(#REF!)=7,WEEKDAY(#REF!)=1,#REF!="X")</formula>
    </cfRule>
  </conditionalFormatting>
  <conditionalFormatting sqref="H4:H34">
    <cfRule type="expression" dxfId="83" priority="1" stopIfTrue="1">
      <formula>OR(WEEKDAY(#REF!)=7,WEEKDAY(#REF!)=1,#REF!="X")</formula>
    </cfRule>
  </conditionalFormatting>
  <conditionalFormatting sqref="I4:I34">
    <cfRule type="expression" dxfId="82" priority="8" stopIfTrue="1">
      <formula>OR(WEEKDAY(#REF!)=7,WEEKDAY(#REF!)=1,#REF!="X")</formula>
    </cfRule>
  </conditionalFormatting>
  <conditionalFormatting sqref="J4:J34">
    <cfRule type="expression" dxfId="81" priority="9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K37"/>
  <sheetViews>
    <sheetView topLeftCell="B1" zoomScaleNormal="100" workbookViewId="0">
      <selection activeCell="C5" sqref="C5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März!B1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März!J35</f>
        <v>-21.558333333333348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DATE(Daten!C2,4,1)</f>
        <v>43921</v>
      </c>
      <c r="C4" s="18"/>
      <c r="D4" s="19">
        <f>IF((OR(WEEKDAY(B4)=7,WEEKDAY(B4)=1,C4="X")),"",IF(OR(C4="",C4="G",C4="S",C4="K",C4="U",C4="F"),0,Pause))</f>
        <v>0</v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>
        <f t="shared" ref="H4:H33" si="0">IF((OR(WEEKDAY(B4)=7,WEEKDAY(B4)=1,C4="X")),"",TArbZeit)</f>
        <v>0.33166666666666667</v>
      </c>
      <c r="I4" s="60">
        <f>IF((OR(WEEKDAY(B4)=7,WEEKDAY(B4)=1,C4="X")),0,G4-H4)</f>
        <v>-0.33166666666666667</v>
      </c>
      <c r="J4" s="60">
        <f>J3+I4</f>
        <v>-21.890000000000015</v>
      </c>
      <c r="K4" s="25" t="str">
        <f>IF(C4="K",Daten!C$15,IF(C4="U",Daten!C$16,IF(C4="G",Daten!C$17,IF(C4="F",Daten!C$18,IF(C4="S",Daten!C$19,IF(C4="X",Daten!C$20,""))))))</f>
        <v/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43922</v>
      </c>
      <c r="C5" s="18"/>
      <c r="D5" s="19">
        <f t="shared" ref="D5:D33" si="1">IF((OR(WEEKDAY(B5)=7,WEEKDAY(B5)=1,C5="X")),"",IF(OR(C5="",C5="G",C5="S",C5="K",C5="U",C5="F"),0,Pause))</f>
        <v>0</v>
      </c>
      <c r="E5" s="19"/>
      <c r="F5" s="19"/>
      <c r="G5" s="58">
        <f t="shared" ref="G5:G33" si="2">IF(OR(AND(ISBLANK(C5),ISBLANK(D5)),WEEKDAY(B5)=7,WEEKDAY(B5)=1,C5="X"),0,IF(OR(C5="S",C5="K",C5="F",C5="U"),H5,IF(C5="G",0,(F5-C5)-(D5+E5))))</f>
        <v>0</v>
      </c>
      <c r="H5" s="59">
        <f t="shared" si="0"/>
        <v>0.33166666666666667</v>
      </c>
      <c r="I5" s="60">
        <f t="shared" ref="I5:I33" si="3">IF((OR(WEEKDAY(B5)=7,WEEKDAY(B5)=1,C5="X")),0,G5-H5)</f>
        <v>-0.33166666666666667</v>
      </c>
      <c r="J5" s="60">
        <f t="shared" ref="J5:J33" si="4">J4+I5</f>
        <v>-22.221666666666682</v>
      </c>
      <c r="K5" s="25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3" si="5">B5+1</f>
        <v>43923</v>
      </c>
      <c r="C6" s="18"/>
      <c r="D6" s="19">
        <f t="shared" si="1"/>
        <v>0</v>
      </c>
      <c r="E6" s="19"/>
      <c r="F6" s="19"/>
      <c r="G6" s="58">
        <f t="shared" si="2"/>
        <v>0</v>
      </c>
      <c r="H6" s="59">
        <f t="shared" si="0"/>
        <v>0.33166666666666667</v>
      </c>
      <c r="I6" s="60">
        <f t="shared" si="3"/>
        <v>-0.33166666666666667</v>
      </c>
      <c r="J6" s="60">
        <f t="shared" si="4"/>
        <v>-22.553333333333349</v>
      </c>
      <c r="K6" s="25" t="str">
        <f>IF(C6="K",Daten!C$15,IF(C6="U",Daten!C$16,IF(C6="G",Daten!C$17,IF(C6="F",Daten!C$18,IF(C6="S",Daten!C$19,IF(C6="X",Daten!C$20,""))))))</f>
        <v/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5"/>
        <v>43924</v>
      </c>
      <c r="C7" s="18"/>
      <c r="D7" s="19">
        <f t="shared" si="1"/>
        <v>0</v>
      </c>
      <c r="E7" s="19"/>
      <c r="F7" s="19"/>
      <c r="G7" s="58">
        <f t="shared" si="2"/>
        <v>0</v>
      </c>
      <c r="H7" s="59">
        <f t="shared" si="0"/>
        <v>0.33166666666666667</v>
      </c>
      <c r="I7" s="60">
        <f t="shared" si="3"/>
        <v>-0.33166666666666667</v>
      </c>
      <c r="J7" s="60">
        <f t="shared" si="4"/>
        <v>-22.885000000000016</v>
      </c>
      <c r="K7" s="25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5"/>
        <v>43925</v>
      </c>
      <c r="C8" s="18"/>
      <c r="D8" s="19">
        <f t="shared" si="1"/>
        <v>0</v>
      </c>
      <c r="E8" s="19"/>
      <c r="F8" s="19"/>
      <c r="G8" s="58">
        <f t="shared" si="2"/>
        <v>0</v>
      </c>
      <c r="H8" s="59">
        <f t="shared" si="0"/>
        <v>0.33166666666666667</v>
      </c>
      <c r="I8" s="60">
        <f t="shared" si="3"/>
        <v>-0.33166666666666667</v>
      </c>
      <c r="J8" s="60">
        <f t="shared" si="4"/>
        <v>-23.216666666666683</v>
      </c>
      <c r="K8" s="25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5"/>
        <v>43926</v>
      </c>
      <c r="C9" s="18"/>
      <c r="D9" s="19" t="str">
        <f t="shared" si="1"/>
        <v/>
      </c>
      <c r="E9" s="19"/>
      <c r="F9" s="19"/>
      <c r="G9" s="58">
        <f t="shared" si="2"/>
        <v>0</v>
      </c>
      <c r="H9" s="59" t="str">
        <f t="shared" si="0"/>
        <v/>
      </c>
      <c r="I9" s="60">
        <f t="shared" si="3"/>
        <v>0</v>
      </c>
      <c r="J9" s="60">
        <f t="shared" si="4"/>
        <v>-23.216666666666683</v>
      </c>
      <c r="K9" s="25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5"/>
        <v>43927</v>
      </c>
      <c r="C10" s="18"/>
      <c r="D10" s="19" t="str">
        <f t="shared" si="1"/>
        <v/>
      </c>
      <c r="E10" s="19"/>
      <c r="F10" s="19"/>
      <c r="G10" s="58">
        <f t="shared" si="2"/>
        <v>0</v>
      </c>
      <c r="H10" s="59" t="str">
        <f t="shared" si="0"/>
        <v/>
      </c>
      <c r="I10" s="60">
        <f t="shared" si="3"/>
        <v>0</v>
      </c>
      <c r="J10" s="60">
        <f t="shared" si="4"/>
        <v>-23.216666666666683</v>
      </c>
      <c r="K10" s="25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5"/>
        <v>43928</v>
      </c>
      <c r="C11" s="18"/>
      <c r="D11" s="19">
        <f t="shared" si="1"/>
        <v>0</v>
      </c>
      <c r="E11" s="19"/>
      <c r="F11" s="19"/>
      <c r="G11" s="58">
        <f t="shared" si="2"/>
        <v>0</v>
      </c>
      <c r="H11" s="59">
        <f t="shared" si="0"/>
        <v>0.33166666666666667</v>
      </c>
      <c r="I11" s="60">
        <f t="shared" si="3"/>
        <v>-0.33166666666666667</v>
      </c>
      <c r="J11" s="60">
        <f t="shared" si="4"/>
        <v>-23.54833333333335</v>
      </c>
      <c r="K11" s="25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5"/>
        <v>43929</v>
      </c>
      <c r="C12" s="18"/>
      <c r="D12" s="19">
        <f t="shared" si="1"/>
        <v>0</v>
      </c>
      <c r="E12" s="19"/>
      <c r="F12" s="19"/>
      <c r="G12" s="58">
        <f t="shared" si="2"/>
        <v>0</v>
      </c>
      <c r="H12" s="59">
        <f t="shared" si="0"/>
        <v>0.33166666666666667</v>
      </c>
      <c r="I12" s="60">
        <f t="shared" si="3"/>
        <v>-0.33166666666666667</v>
      </c>
      <c r="J12" s="60">
        <f t="shared" si="4"/>
        <v>-23.880000000000017</v>
      </c>
      <c r="K12" s="25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5"/>
        <v>43930</v>
      </c>
      <c r="C13" s="18"/>
      <c r="D13" s="19">
        <f t="shared" si="1"/>
        <v>0</v>
      </c>
      <c r="E13" s="19"/>
      <c r="F13" s="19"/>
      <c r="G13" s="58">
        <f t="shared" si="2"/>
        <v>0</v>
      </c>
      <c r="H13" s="59">
        <f t="shared" si="0"/>
        <v>0.33166666666666667</v>
      </c>
      <c r="I13" s="60">
        <f t="shared" si="3"/>
        <v>-0.33166666666666667</v>
      </c>
      <c r="J13" s="60">
        <f t="shared" si="4"/>
        <v>-24.211666666666684</v>
      </c>
      <c r="K13" s="25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5"/>
        <v>43931</v>
      </c>
      <c r="C14" s="18"/>
      <c r="D14" s="19">
        <f t="shared" si="1"/>
        <v>0</v>
      </c>
      <c r="E14" s="19"/>
      <c r="F14" s="19"/>
      <c r="G14" s="58">
        <f t="shared" si="2"/>
        <v>0</v>
      </c>
      <c r="H14" s="59">
        <f t="shared" si="0"/>
        <v>0.33166666666666667</v>
      </c>
      <c r="I14" s="60">
        <f t="shared" si="3"/>
        <v>-0.33166666666666667</v>
      </c>
      <c r="J14" s="60">
        <f t="shared" si="4"/>
        <v>-24.543333333333351</v>
      </c>
      <c r="K14" s="25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5"/>
        <v>43932</v>
      </c>
      <c r="C15" s="18"/>
      <c r="D15" s="19">
        <f t="shared" si="1"/>
        <v>0</v>
      </c>
      <c r="E15" s="19"/>
      <c r="F15" s="19"/>
      <c r="G15" s="58">
        <f t="shared" si="2"/>
        <v>0</v>
      </c>
      <c r="H15" s="59">
        <f t="shared" si="0"/>
        <v>0.33166666666666667</v>
      </c>
      <c r="I15" s="60">
        <f t="shared" si="3"/>
        <v>-0.33166666666666667</v>
      </c>
      <c r="J15" s="60">
        <f t="shared" si="4"/>
        <v>-24.875000000000018</v>
      </c>
      <c r="K15" s="25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5"/>
        <v>43933</v>
      </c>
      <c r="C16" s="18"/>
      <c r="D16" s="19" t="str">
        <f t="shared" si="1"/>
        <v/>
      </c>
      <c r="E16" s="19"/>
      <c r="F16" s="19"/>
      <c r="G16" s="58">
        <f t="shared" si="2"/>
        <v>0</v>
      </c>
      <c r="H16" s="59" t="str">
        <f t="shared" si="0"/>
        <v/>
      </c>
      <c r="I16" s="60">
        <f t="shared" si="3"/>
        <v>0</v>
      </c>
      <c r="J16" s="60">
        <f t="shared" si="4"/>
        <v>-24.875000000000018</v>
      </c>
      <c r="K16" s="25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5"/>
        <v>43934</v>
      </c>
      <c r="C17" s="18"/>
      <c r="D17" s="19" t="str">
        <f t="shared" si="1"/>
        <v/>
      </c>
      <c r="E17" s="19"/>
      <c r="F17" s="19"/>
      <c r="G17" s="58">
        <f t="shared" si="2"/>
        <v>0</v>
      </c>
      <c r="H17" s="59" t="str">
        <f t="shared" si="0"/>
        <v/>
      </c>
      <c r="I17" s="60">
        <f t="shared" si="3"/>
        <v>0</v>
      </c>
      <c r="J17" s="60">
        <f t="shared" si="4"/>
        <v>-24.875000000000018</v>
      </c>
      <c r="K17" s="25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5"/>
        <v>43935</v>
      </c>
      <c r="C18" s="18"/>
      <c r="D18" s="19">
        <f t="shared" si="1"/>
        <v>0</v>
      </c>
      <c r="E18" s="19"/>
      <c r="F18" s="19"/>
      <c r="G18" s="58">
        <f t="shared" si="2"/>
        <v>0</v>
      </c>
      <c r="H18" s="59">
        <f t="shared" si="0"/>
        <v>0.33166666666666667</v>
      </c>
      <c r="I18" s="60">
        <f t="shared" si="3"/>
        <v>-0.33166666666666667</v>
      </c>
      <c r="J18" s="60">
        <f t="shared" si="4"/>
        <v>-25.206666666666685</v>
      </c>
      <c r="K18" s="25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5"/>
        <v>43936</v>
      </c>
      <c r="C19" s="18"/>
      <c r="D19" s="19">
        <f t="shared" si="1"/>
        <v>0</v>
      </c>
      <c r="E19" s="19"/>
      <c r="F19" s="19"/>
      <c r="G19" s="58">
        <f t="shared" si="2"/>
        <v>0</v>
      </c>
      <c r="H19" s="59">
        <f t="shared" si="0"/>
        <v>0.33166666666666667</v>
      </c>
      <c r="I19" s="60">
        <f t="shared" si="3"/>
        <v>-0.33166666666666667</v>
      </c>
      <c r="J19" s="60">
        <f t="shared" si="4"/>
        <v>-25.538333333333352</v>
      </c>
      <c r="K19" s="25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5"/>
        <v>43937</v>
      </c>
      <c r="C20" s="18"/>
      <c r="D20" s="19">
        <f t="shared" si="1"/>
        <v>0</v>
      </c>
      <c r="E20" s="19"/>
      <c r="F20" s="19"/>
      <c r="G20" s="58">
        <f t="shared" si="2"/>
        <v>0</v>
      </c>
      <c r="H20" s="59">
        <f t="shared" si="0"/>
        <v>0.33166666666666667</v>
      </c>
      <c r="I20" s="60">
        <f t="shared" si="3"/>
        <v>-0.33166666666666667</v>
      </c>
      <c r="J20" s="60">
        <f t="shared" si="4"/>
        <v>-25.870000000000019</v>
      </c>
      <c r="K20" s="25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5"/>
        <v>43938</v>
      </c>
      <c r="C21" s="18"/>
      <c r="D21" s="19">
        <f t="shared" si="1"/>
        <v>0</v>
      </c>
      <c r="E21" s="19"/>
      <c r="F21" s="19"/>
      <c r="G21" s="58">
        <f t="shared" si="2"/>
        <v>0</v>
      </c>
      <c r="H21" s="59">
        <f t="shared" si="0"/>
        <v>0.33166666666666667</v>
      </c>
      <c r="I21" s="60">
        <f t="shared" si="3"/>
        <v>-0.33166666666666667</v>
      </c>
      <c r="J21" s="60">
        <f t="shared" si="4"/>
        <v>-26.201666666666686</v>
      </c>
      <c r="K21" s="25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5"/>
        <v>43939</v>
      </c>
      <c r="C22" s="18"/>
      <c r="D22" s="19">
        <f t="shared" si="1"/>
        <v>0</v>
      </c>
      <c r="E22" s="19"/>
      <c r="F22" s="19"/>
      <c r="G22" s="58">
        <f t="shared" si="2"/>
        <v>0</v>
      </c>
      <c r="H22" s="59">
        <f t="shared" si="0"/>
        <v>0.33166666666666667</v>
      </c>
      <c r="I22" s="60">
        <f t="shared" si="3"/>
        <v>-0.33166666666666667</v>
      </c>
      <c r="J22" s="60">
        <f t="shared" si="4"/>
        <v>-26.533333333333353</v>
      </c>
      <c r="K22" s="25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5"/>
        <v>43940</v>
      </c>
      <c r="C23" s="18"/>
      <c r="D23" s="19" t="str">
        <f t="shared" si="1"/>
        <v/>
      </c>
      <c r="E23" s="19"/>
      <c r="F23" s="19"/>
      <c r="G23" s="58">
        <f t="shared" si="2"/>
        <v>0</v>
      </c>
      <c r="H23" s="59" t="str">
        <f t="shared" si="0"/>
        <v/>
      </c>
      <c r="I23" s="60">
        <f t="shared" si="3"/>
        <v>0</v>
      </c>
      <c r="J23" s="60">
        <f t="shared" si="4"/>
        <v>-26.533333333333353</v>
      </c>
      <c r="K23" s="25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5"/>
        <v>43941</v>
      </c>
      <c r="C24" s="18"/>
      <c r="D24" s="19" t="str">
        <f t="shared" si="1"/>
        <v/>
      </c>
      <c r="E24" s="19"/>
      <c r="F24" s="19"/>
      <c r="G24" s="58">
        <f t="shared" si="2"/>
        <v>0</v>
      </c>
      <c r="H24" s="59" t="str">
        <f t="shared" si="0"/>
        <v/>
      </c>
      <c r="I24" s="60">
        <f t="shared" si="3"/>
        <v>0</v>
      </c>
      <c r="J24" s="60">
        <f t="shared" si="4"/>
        <v>-26.533333333333353</v>
      </c>
      <c r="K24" s="25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5"/>
        <v>43942</v>
      </c>
      <c r="C25" s="18"/>
      <c r="D25" s="19">
        <f t="shared" si="1"/>
        <v>0</v>
      </c>
      <c r="E25" s="19"/>
      <c r="F25" s="19"/>
      <c r="G25" s="58">
        <f t="shared" si="2"/>
        <v>0</v>
      </c>
      <c r="H25" s="59">
        <f t="shared" si="0"/>
        <v>0.33166666666666667</v>
      </c>
      <c r="I25" s="60">
        <f t="shared" si="3"/>
        <v>-0.33166666666666667</v>
      </c>
      <c r="J25" s="60">
        <f t="shared" si="4"/>
        <v>-26.86500000000002</v>
      </c>
      <c r="K25" s="25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5"/>
        <v>43943</v>
      </c>
      <c r="C26" s="18"/>
      <c r="D26" s="19">
        <f t="shared" si="1"/>
        <v>0</v>
      </c>
      <c r="E26" s="19"/>
      <c r="F26" s="19"/>
      <c r="G26" s="58">
        <f t="shared" si="2"/>
        <v>0</v>
      </c>
      <c r="H26" s="59">
        <f t="shared" si="0"/>
        <v>0.33166666666666667</v>
      </c>
      <c r="I26" s="60">
        <f t="shared" si="3"/>
        <v>-0.33166666666666667</v>
      </c>
      <c r="J26" s="60">
        <f t="shared" si="4"/>
        <v>-27.196666666666687</v>
      </c>
      <c r="K26" s="25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5"/>
        <v>43944</v>
      </c>
      <c r="C27" s="18"/>
      <c r="D27" s="19">
        <f t="shared" si="1"/>
        <v>0</v>
      </c>
      <c r="E27" s="19"/>
      <c r="F27" s="19"/>
      <c r="G27" s="58">
        <f t="shared" si="2"/>
        <v>0</v>
      </c>
      <c r="H27" s="59">
        <f t="shared" si="0"/>
        <v>0.33166666666666667</v>
      </c>
      <c r="I27" s="60">
        <f t="shared" si="3"/>
        <v>-0.33166666666666667</v>
      </c>
      <c r="J27" s="60">
        <f t="shared" si="4"/>
        <v>-27.528333333333354</v>
      </c>
      <c r="K27" s="25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5"/>
        <v>43945</v>
      </c>
      <c r="C28" s="18"/>
      <c r="D28" s="19">
        <f t="shared" si="1"/>
        <v>0</v>
      </c>
      <c r="E28" s="19"/>
      <c r="F28" s="19"/>
      <c r="G28" s="58">
        <f t="shared" si="2"/>
        <v>0</v>
      </c>
      <c r="H28" s="59">
        <f t="shared" si="0"/>
        <v>0.33166666666666667</v>
      </c>
      <c r="I28" s="60">
        <f t="shared" si="3"/>
        <v>-0.33166666666666667</v>
      </c>
      <c r="J28" s="60">
        <f t="shared" si="4"/>
        <v>-27.860000000000021</v>
      </c>
      <c r="K28" s="25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5"/>
        <v>43946</v>
      </c>
      <c r="C29" s="18"/>
      <c r="D29" s="19">
        <f t="shared" si="1"/>
        <v>0</v>
      </c>
      <c r="E29" s="19"/>
      <c r="F29" s="19"/>
      <c r="G29" s="58">
        <f t="shared" si="2"/>
        <v>0</v>
      </c>
      <c r="H29" s="59">
        <f t="shared" si="0"/>
        <v>0.33166666666666667</v>
      </c>
      <c r="I29" s="60">
        <f t="shared" si="3"/>
        <v>-0.33166666666666667</v>
      </c>
      <c r="J29" s="60">
        <f t="shared" si="4"/>
        <v>-28.191666666666688</v>
      </c>
      <c r="K29" s="25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5"/>
        <v>43947</v>
      </c>
      <c r="C30" s="18"/>
      <c r="D30" s="19" t="str">
        <f t="shared" si="1"/>
        <v/>
      </c>
      <c r="E30" s="19"/>
      <c r="F30" s="19"/>
      <c r="G30" s="58">
        <f t="shared" si="2"/>
        <v>0</v>
      </c>
      <c r="H30" s="59" t="str">
        <f t="shared" si="0"/>
        <v/>
      </c>
      <c r="I30" s="60">
        <f t="shared" si="3"/>
        <v>0</v>
      </c>
      <c r="J30" s="60">
        <f t="shared" si="4"/>
        <v>-28.191666666666688</v>
      </c>
      <c r="K30" s="25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5"/>
        <v>43948</v>
      </c>
      <c r="C31" s="18"/>
      <c r="D31" s="19" t="str">
        <f t="shared" si="1"/>
        <v/>
      </c>
      <c r="E31" s="19"/>
      <c r="F31" s="19"/>
      <c r="G31" s="58">
        <f t="shared" si="2"/>
        <v>0</v>
      </c>
      <c r="H31" s="59" t="str">
        <f t="shared" si="0"/>
        <v/>
      </c>
      <c r="I31" s="60">
        <f t="shared" si="3"/>
        <v>0</v>
      </c>
      <c r="J31" s="60">
        <f t="shared" si="4"/>
        <v>-28.191666666666688</v>
      </c>
      <c r="K31" s="25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 t="e">
        <f>IF(AND(Daten!#REF!="ja",DATEDIF(Daten!#REF!,B32,"Y")&gt;Daten!#REF!),"x","!")</f>
        <v>#REF!</v>
      </c>
      <c r="B32" s="26">
        <f t="shared" si="5"/>
        <v>43949</v>
      </c>
      <c r="C32" s="18"/>
      <c r="D32" s="19">
        <f t="shared" si="1"/>
        <v>0</v>
      </c>
      <c r="E32" s="19"/>
      <c r="F32" s="19"/>
      <c r="G32" s="58">
        <f t="shared" si="2"/>
        <v>0</v>
      </c>
      <c r="H32" s="59">
        <f t="shared" si="0"/>
        <v>0.33166666666666667</v>
      </c>
      <c r="I32" s="60">
        <f t="shared" si="3"/>
        <v>-0.33166666666666667</v>
      </c>
      <c r="J32" s="60">
        <f t="shared" si="4"/>
        <v>-28.523333333333355</v>
      </c>
      <c r="K32" s="25" t="str">
        <f>IF(C32="K",Daten!C$15,IF(C32="U",Daten!C$16,IF(C32="G",Daten!C$17,IF(C32="F",Daten!C$18,IF(C32="S",Daten!C$19,IF(C32="X",Daten!C$20,""))))))</f>
        <v/>
      </c>
    </row>
    <row r="33" spans="1:11" ht="17" thickBot="1" x14ac:dyDescent="0.25">
      <c r="A33" s="9" t="e">
        <f>IF(AND(Daten!#REF!="ja",DATEDIF(Daten!#REF!,B33,"Y")&gt;Daten!#REF!),"x","!")</f>
        <v>#REF!</v>
      </c>
      <c r="B33" s="28">
        <f t="shared" si="5"/>
        <v>43950</v>
      </c>
      <c r="C33" s="18"/>
      <c r="D33" s="19">
        <f t="shared" si="1"/>
        <v>0</v>
      </c>
      <c r="E33" s="19"/>
      <c r="F33" s="19"/>
      <c r="G33" s="58">
        <f t="shared" si="2"/>
        <v>0</v>
      </c>
      <c r="H33" s="59">
        <f t="shared" si="0"/>
        <v>0.33166666666666667</v>
      </c>
      <c r="I33" s="60">
        <f t="shared" si="3"/>
        <v>-0.33166666666666667</v>
      </c>
      <c r="J33" s="60">
        <f t="shared" si="4"/>
        <v>-28.855000000000022</v>
      </c>
      <c r="K33" s="25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33"/>
      <c r="B34" s="30"/>
      <c r="C34" s="31"/>
      <c r="D34" s="20"/>
      <c r="E34" s="20"/>
      <c r="F34" s="20"/>
      <c r="G34" s="56"/>
      <c r="H34" s="56"/>
      <c r="I34" s="70"/>
      <c r="J34" s="71">
        <f>J33</f>
        <v>-28.855000000000022</v>
      </c>
      <c r="K34" s="32" t="s">
        <v>6</v>
      </c>
    </row>
    <row r="35" spans="1:11" ht="17" thickBot="1" x14ac:dyDescent="0.25">
      <c r="K35" s="10"/>
    </row>
    <row r="36" spans="1:11" ht="17.25" customHeight="1" x14ac:dyDescent="0.15">
      <c r="I36" s="2" t="s">
        <v>21</v>
      </c>
      <c r="J36" s="4">
        <f>COUNTIF($C$4:$C$34,"U")</f>
        <v>0</v>
      </c>
    </row>
    <row r="37" spans="1:11" ht="15.75" customHeight="1" thickBot="1" x14ac:dyDescent="0.2">
      <c r="I37" s="3" t="s">
        <v>20</v>
      </c>
      <c r="J37" s="5">
        <f>März!J38-J36</f>
        <v>30</v>
      </c>
    </row>
  </sheetData>
  <phoneticPr fontId="0" type="noConversion"/>
  <conditionalFormatting sqref="C4:C34">
    <cfRule type="expression" dxfId="80" priority="10" stopIfTrue="1">
      <formula>OR(WEEKDAY(B4)=7,WEEKDAY(B4)=1,C4="x")</formula>
    </cfRule>
  </conditionalFormatting>
  <conditionalFormatting sqref="C3:J3">
    <cfRule type="cellIs" dxfId="79" priority="2" stopIfTrue="1" operator="lessThan">
      <formula>0</formula>
    </cfRule>
  </conditionalFormatting>
  <conditionalFormatting sqref="D4:D34">
    <cfRule type="expression" dxfId="78" priority="3" stopIfTrue="1">
      <formula>OR(WEEKDAY(#REF!)=7,WEEKDAY(#REF!)=1,C4="x")</formula>
    </cfRule>
  </conditionalFormatting>
  <conditionalFormatting sqref="E4:E34">
    <cfRule type="expression" dxfId="77" priority="4" stopIfTrue="1">
      <formula>OR(WEEKDAY(#REF!)=7,WEEKDAY(#REF!)=1,#REF!="x")</formula>
    </cfRule>
  </conditionalFormatting>
  <conditionalFormatting sqref="F4:F34">
    <cfRule type="expression" dxfId="76" priority="5" stopIfTrue="1">
      <formula>OR(WEEKDAY(#REF!)=7,WEEKDAY(#REF!)=1,#REF!="x")</formula>
    </cfRule>
  </conditionalFormatting>
  <conditionalFormatting sqref="G4:G34">
    <cfRule type="expression" dxfId="75" priority="6" stopIfTrue="1">
      <formula>OR(WEEKDAY(#REF!)=7,WEEKDAY(#REF!)=1,#REF!="X")</formula>
    </cfRule>
  </conditionalFormatting>
  <conditionalFormatting sqref="H4:H33">
    <cfRule type="expression" dxfId="74" priority="1" stopIfTrue="1">
      <formula>OR(WEEKDAY(#REF!)=7,WEEKDAY(#REF!)=1,#REF!="X")</formula>
    </cfRule>
  </conditionalFormatting>
  <conditionalFormatting sqref="H34">
    <cfRule type="expression" dxfId="73" priority="7" stopIfTrue="1">
      <formula>OR(WEEKDAY(#REF!)=7,WEEKDAY(#REF!)=1,#REF!="X")</formula>
    </cfRule>
  </conditionalFormatting>
  <conditionalFormatting sqref="I4:J34">
    <cfRule type="expression" dxfId="72" priority="8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K38"/>
  <sheetViews>
    <sheetView topLeftCell="B1" zoomScaleNormal="100" workbookViewId="0">
      <selection activeCell="C24" sqref="C24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April!B1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April!J34</f>
        <v>-28.855000000000022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DATE(Daten!C2,5,1)</f>
        <v>43951</v>
      </c>
      <c r="C4" s="18" t="s">
        <v>23</v>
      </c>
      <c r="D4" s="19" t="str">
        <f>IF((OR(WEEKDAY(B4)=7,WEEKDAY(B4)=1,C4="X")),"",IF(OR(C4="",C4="G",C4="S",C4="K",C4="U",C4="F"),0,Pause))</f>
        <v/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 t="str">
        <f t="shared" ref="H4:H34" si="0">IF((OR(WEEKDAY(B4)=7,WEEKDAY(B4)=1,C4="X")),"",TArbZeit)</f>
        <v/>
      </c>
      <c r="I4" s="60">
        <f>IF((OR(WEEKDAY(B4)=7,WEEKDAY(B4)=1,C4="X")),0,G4-H4)</f>
        <v>0</v>
      </c>
      <c r="J4" s="60">
        <f>J3+I4</f>
        <v>-28.855000000000022</v>
      </c>
      <c r="K4" s="25" t="s">
        <v>28</v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43952</v>
      </c>
      <c r="C5" s="18"/>
      <c r="D5" s="19">
        <f t="shared" ref="D5:D34" si="1">IF((OR(WEEKDAY(B5)=7,WEEKDAY(B5)=1,C5="X")),"",IF(OR(C5="",C5="G",C5="S",C5="K",C5="U",C5="F"),0,Pause))</f>
        <v>0</v>
      </c>
      <c r="E5" s="19"/>
      <c r="F5" s="19"/>
      <c r="G5" s="58">
        <f t="shared" ref="G5:G34" si="2">IF(OR(AND(ISBLANK(C5),ISBLANK(D5)),WEEKDAY(B5)=7,WEEKDAY(B5)=1,C5="X"),0,IF(OR(C5="S",C5="K",C5="F",C5="U"),H5,IF(C5="G",0,(F5-C5)-(D5+E5))))</f>
        <v>0</v>
      </c>
      <c r="H5" s="59">
        <f t="shared" si="0"/>
        <v>0.33166666666666667</v>
      </c>
      <c r="I5" s="60">
        <f t="shared" ref="I5:I34" si="3">IF((OR(WEEKDAY(B5)=7,WEEKDAY(B5)=1,C5="X")),0,G5-H5)</f>
        <v>-0.33166666666666667</v>
      </c>
      <c r="J5" s="60">
        <f t="shared" ref="J5:J34" si="4">J4+I5</f>
        <v>-29.186666666666689</v>
      </c>
      <c r="K5" s="27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4" si="5">B5+1</f>
        <v>43953</v>
      </c>
      <c r="C6" s="18"/>
      <c r="D6" s="19">
        <f t="shared" si="1"/>
        <v>0</v>
      </c>
      <c r="E6" s="19"/>
      <c r="F6" s="19"/>
      <c r="G6" s="58">
        <f t="shared" si="2"/>
        <v>0</v>
      </c>
      <c r="H6" s="59">
        <f t="shared" si="0"/>
        <v>0.33166666666666667</v>
      </c>
      <c r="I6" s="60">
        <f t="shared" si="3"/>
        <v>-0.33166666666666667</v>
      </c>
      <c r="J6" s="60">
        <f t="shared" si="4"/>
        <v>-29.518333333333356</v>
      </c>
      <c r="K6" s="27" t="str">
        <f>IF(C6="K",Daten!C$15,IF(C6="U",Daten!C$16,IF(C6="G",Daten!C$17,IF(C6="F",Daten!C$18,IF(C6="S",Daten!C$19,IF(C6="X",Daten!C$20,""))))))</f>
        <v/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5"/>
        <v>43954</v>
      </c>
      <c r="C7" s="18"/>
      <c r="D7" s="19" t="str">
        <f t="shared" si="1"/>
        <v/>
      </c>
      <c r="E7" s="19"/>
      <c r="F7" s="19"/>
      <c r="G7" s="58">
        <f t="shared" si="2"/>
        <v>0</v>
      </c>
      <c r="H7" s="59" t="str">
        <f t="shared" si="0"/>
        <v/>
      </c>
      <c r="I7" s="60">
        <f t="shared" si="3"/>
        <v>0</v>
      </c>
      <c r="J7" s="60">
        <f t="shared" si="4"/>
        <v>-29.518333333333356</v>
      </c>
      <c r="K7" s="27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5"/>
        <v>43955</v>
      </c>
      <c r="C8" s="18"/>
      <c r="D8" s="19" t="str">
        <f t="shared" si="1"/>
        <v/>
      </c>
      <c r="E8" s="19"/>
      <c r="F8" s="19"/>
      <c r="G8" s="58">
        <f t="shared" si="2"/>
        <v>0</v>
      </c>
      <c r="H8" s="59" t="str">
        <f t="shared" si="0"/>
        <v/>
      </c>
      <c r="I8" s="60">
        <f t="shared" si="3"/>
        <v>0</v>
      </c>
      <c r="J8" s="60">
        <f t="shared" si="4"/>
        <v>-29.518333333333356</v>
      </c>
      <c r="K8" s="27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5"/>
        <v>43956</v>
      </c>
      <c r="C9" s="18"/>
      <c r="D9" s="19">
        <f t="shared" si="1"/>
        <v>0</v>
      </c>
      <c r="E9" s="19"/>
      <c r="F9" s="19"/>
      <c r="G9" s="58">
        <f t="shared" si="2"/>
        <v>0</v>
      </c>
      <c r="H9" s="59">
        <f t="shared" si="0"/>
        <v>0.33166666666666667</v>
      </c>
      <c r="I9" s="60">
        <f t="shared" si="3"/>
        <v>-0.33166666666666667</v>
      </c>
      <c r="J9" s="60">
        <f t="shared" si="4"/>
        <v>-29.850000000000023</v>
      </c>
      <c r="K9" s="27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5"/>
        <v>43957</v>
      </c>
      <c r="C10" s="18"/>
      <c r="D10" s="19">
        <f t="shared" si="1"/>
        <v>0</v>
      </c>
      <c r="E10" s="19"/>
      <c r="F10" s="19"/>
      <c r="G10" s="58">
        <f t="shared" si="2"/>
        <v>0</v>
      </c>
      <c r="H10" s="59">
        <f t="shared" si="0"/>
        <v>0.33166666666666667</v>
      </c>
      <c r="I10" s="60">
        <f t="shared" si="3"/>
        <v>-0.33166666666666667</v>
      </c>
      <c r="J10" s="60">
        <f t="shared" si="4"/>
        <v>-30.18166666666669</v>
      </c>
      <c r="K10" s="27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5"/>
        <v>43958</v>
      </c>
      <c r="C11" s="18"/>
      <c r="D11" s="19">
        <f t="shared" si="1"/>
        <v>0</v>
      </c>
      <c r="E11" s="19"/>
      <c r="F11" s="19"/>
      <c r="G11" s="58">
        <f t="shared" si="2"/>
        <v>0</v>
      </c>
      <c r="H11" s="59">
        <f t="shared" si="0"/>
        <v>0.33166666666666667</v>
      </c>
      <c r="I11" s="60">
        <f t="shared" si="3"/>
        <v>-0.33166666666666667</v>
      </c>
      <c r="J11" s="60">
        <f t="shared" si="4"/>
        <v>-30.513333333333357</v>
      </c>
      <c r="K11" s="27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5"/>
        <v>43959</v>
      </c>
      <c r="C12" s="18"/>
      <c r="D12" s="19">
        <f t="shared" si="1"/>
        <v>0</v>
      </c>
      <c r="E12" s="19"/>
      <c r="F12" s="19"/>
      <c r="G12" s="58">
        <f t="shared" si="2"/>
        <v>0</v>
      </c>
      <c r="H12" s="59">
        <f t="shared" si="0"/>
        <v>0.33166666666666667</v>
      </c>
      <c r="I12" s="60">
        <f t="shared" si="3"/>
        <v>-0.33166666666666667</v>
      </c>
      <c r="J12" s="60">
        <f t="shared" si="4"/>
        <v>-30.845000000000024</v>
      </c>
      <c r="K12" s="27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5"/>
        <v>43960</v>
      </c>
      <c r="C13" s="18"/>
      <c r="D13" s="19">
        <f t="shared" si="1"/>
        <v>0</v>
      </c>
      <c r="E13" s="19"/>
      <c r="F13" s="19"/>
      <c r="G13" s="58">
        <f t="shared" si="2"/>
        <v>0</v>
      </c>
      <c r="H13" s="59">
        <f t="shared" si="0"/>
        <v>0.33166666666666667</v>
      </c>
      <c r="I13" s="60">
        <f t="shared" si="3"/>
        <v>-0.33166666666666667</v>
      </c>
      <c r="J13" s="60">
        <f t="shared" si="4"/>
        <v>-31.176666666666691</v>
      </c>
      <c r="K13" s="27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5"/>
        <v>43961</v>
      </c>
      <c r="C14" s="18"/>
      <c r="D14" s="19" t="str">
        <f t="shared" si="1"/>
        <v/>
      </c>
      <c r="E14" s="19"/>
      <c r="F14" s="19"/>
      <c r="G14" s="58">
        <f t="shared" si="2"/>
        <v>0</v>
      </c>
      <c r="H14" s="59" t="str">
        <f t="shared" si="0"/>
        <v/>
      </c>
      <c r="I14" s="60">
        <f t="shared" si="3"/>
        <v>0</v>
      </c>
      <c r="J14" s="60">
        <f t="shared" si="4"/>
        <v>-31.176666666666691</v>
      </c>
      <c r="K14" s="27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5"/>
        <v>43962</v>
      </c>
      <c r="C15" s="18"/>
      <c r="D15" s="19" t="str">
        <f t="shared" si="1"/>
        <v/>
      </c>
      <c r="E15" s="19"/>
      <c r="F15" s="19"/>
      <c r="G15" s="58">
        <f t="shared" si="2"/>
        <v>0</v>
      </c>
      <c r="H15" s="59" t="str">
        <f t="shared" si="0"/>
        <v/>
      </c>
      <c r="I15" s="60">
        <f t="shared" si="3"/>
        <v>0</v>
      </c>
      <c r="J15" s="60">
        <f t="shared" si="4"/>
        <v>-31.176666666666691</v>
      </c>
      <c r="K15" s="27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5"/>
        <v>43963</v>
      </c>
      <c r="C16" s="18"/>
      <c r="D16" s="19">
        <f t="shared" si="1"/>
        <v>0</v>
      </c>
      <c r="E16" s="19"/>
      <c r="F16" s="19"/>
      <c r="G16" s="58">
        <f t="shared" si="2"/>
        <v>0</v>
      </c>
      <c r="H16" s="59">
        <f t="shared" si="0"/>
        <v>0.33166666666666667</v>
      </c>
      <c r="I16" s="60">
        <f t="shared" si="3"/>
        <v>-0.33166666666666667</v>
      </c>
      <c r="J16" s="60">
        <f t="shared" si="4"/>
        <v>-31.508333333333358</v>
      </c>
      <c r="K16" s="27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5"/>
        <v>43964</v>
      </c>
      <c r="C17" s="18"/>
      <c r="D17" s="19">
        <f t="shared" si="1"/>
        <v>0</v>
      </c>
      <c r="E17" s="19"/>
      <c r="F17" s="19"/>
      <c r="G17" s="58">
        <f t="shared" si="2"/>
        <v>0</v>
      </c>
      <c r="H17" s="59">
        <f t="shared" si="0"/>
        <v>0.33166666666666667</v>
      </c>
      <c r="I17" s="60">
        <f t="shared" si="3"/>
        <v>-0.33166666666666667</v>
      </c>
      <c r="J17" s="60">
        <f t="shared" si="4"/>
        <v>-31.840000000000025</v>
      </c>
      <c r="K17" s="27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5"/>
        <v>43965</v>
      </c>
      <c r="C18" s="18"/>
      <c r="D18" s="19">
        <f t="shared" si="1"/>
        <v>0</v>
      </c>
      <c r="E18" s="19"/>
      <c r="F18" s="19"/>
      <c r="G18" s="58">
        <f t="shared" si="2"/>
        <v>0</v>
      </c>
      <c r="H18" s="59">
        <f t="shared" si="0"/>
        <v>0.33166666666666667</v>
      </c>
      <c r="I18" s="60">
        <f t="shared" si="3"/>
        <v>-0.33166666666666667</v>
      </c>
      <c r="J18" s="60">
        <f t="shared" si="4"/>
        <v>-32.171666666666688</v>
      </c>
      <c r="K18" s="27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5"/>
        <v>43966</v>
      </c>
      <c r="C19" s="18"/>
      <c r="D19" s="19">
        <f t="shared" si="1"/>
        <v>0</v>
      </c>
      <c r="E19" s="19"/>
      <c r="F19" s="19"/>
      <c r="G19" s="58">
        <f t="shared" si="2"/>
        <v>0</v>
      </c>
      <c r="H19" s="59">
        <f t="shared" si="0"/>
        <v>0.33166666666666667</v>
      </c>
      <c r="I19" s="60">
        <f t="shared" si="3"/>
        <v>-0.33166666666666667</v>
      </c>
      <c r="J19" s="60">
        <f t="shared" si="4"/>
        <v>-32.503333333333352</v>
      </c>
      <c r="K19" s="27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5"/>
        <v>43967</v>
      </c>
      <c r="C20" s="18"/>
      <c r="D20" s="19">
        <f t="shared" si="1"/>
        <v>0</v>
      </c>
      <c r="E20" s="19"/>
      <c r="F20" s="19"/>
      <c r="G20" s="58">
        <f t="shared" si="2"/>
        <v>0</v>
      </c>
      <c r="H20" s="59">
        <f t="shared" si="0"/>
        <v>0.33166666666666667</v>
      </c>
      <c r="I20" s="60">
        <f t="shared" si="3"/>
        <v>-0.33166666666666667</v>
      </c>
      <c r="J20" s="60">
        <f t="shared" si="4"/>
        <v>-32.835000000000015</v>
      </c>
      <c r="K20" s="27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5"/>
        <v>43968</v>
      </c>
      <c r="C21" s="18"/>
      <c r="D21" s="19" t="str">
        <f t="shared" si="1"/>
        <v/>
      </c>
      <c r="E21" s="19"/>
      <c r="F21" s="19"/>
      <c r="G21" s="58">
        <f t="shared" si="2"/>
        <v>0</v>
      </c>
      <c r="H21" s="59" t="str">
        <f t="shared" si="0"/>
        <v/>
      </c>
      <c r="I21" s="60">
        <f t="shared" si="3"/>
        <v>0</v>
      </c>
      <c r="J21" s="60">
        <f t="shared" si="4"/>
        <v>-32.835000000000015</v>
      </c>
      <c r="K21" s="27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5"/>
        <v>43969</v>
      </c>
      <c r="C22" s="18"/>
      <c r="D22" s="19" t="str">
        <f t="shared" si="1"/>
        <v/>
      </c>
      <c r="E22" s="19"/>
      <c r="F22" s="19"/>
      <c r="G22" s="58">
        <f t="shared" si="2"/>
        <v>0</v>
      </c>
      <c r="H22" s="59" t="str">
        <f t="shared" si="0"/>
        <v/>
      </c>
      <c r="I22" s="60">
        <f t="shared" si="3"/>
        <v>0</v>
      </c>
      <c r="J22" s="60">
        <f t="shared" si="4"/>
        <v>-32.835000000000015</v>
      </c>
      <c r="K22" s="27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5"/>
        <v>43970</v>
      </c>
      <c r="C23" s="18"/>
      <c r="D23" s="19">
        <f t="shared" si="1"/>
        <v>0</v>
      </c>
      <c r="E23" s="19"/>
      <c r="F23" s="19"/>
      <c r="G23" s="58">
        <f t="shared" si="2"/>
        <v>0</v>
      </c>
      <c r="H23" s="59">
        <f t="shared" si="0"/>
        <v>0.33166666666666667</v>
      </c>
      <c r="I23" s="60">
        <f t="shared" si="3"/>
        <v>-0.33166666666666667</v>
      </c>
      <c r="J23" s="60">
        <f t="shared" si="4"/>
        <v>-33.166666666666679</v>
      </c>
      <c r="K23" s="27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5"/>
        <v>43971</v>
      </c>
      <c r="C24" s="18"/>
      <c r="D24" s="19">
        <f t="shared" si="1"/>
        <v>0</v>
      </c>
      <c r="E24" s="19"/>
      <c r="F24" s="19"/>
      <c r="G24" s="58">
        <f t="shared" si="2"/>
        <v>0</v>
      </c>
      <c r="H24" s="59">
        <f t="shared" si="0"/>
        <v>0.33166666666666667</v>
      </c>
      <c r="I24" s="60">
        <f t="shared" si="3"/>
        <v>-0.33166666666666667</v>
      </c>
      <c r="J24" s="60">
        <f t="shared" si="4"/>
        <v>-33.498333333333342</v>
      </c>
      <c r="K24" s="27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5"/>
        <v>43972</v>
      </c>
      <c r="C25" s="18"/>
      <c r="D25" s="19">
        <f t="shared" si="1"/>
        <v>0</v>
      </c>
      <c r="E25" s="19"/>
      <c r="F25" s="19"/>
      <c r="G25" s="58">
        <f t="shared" si="2"/>
        <v>0</v>
      </c>
      <c r="H25" s="59">
        <f t="shared" si="0"/>
        <v>0.33166666666666667</v>
      </c>
      <c r="I25" s="60">
        <f t="shared" si="3"/>
        <v>-0.33166666666666667</v>
      </c>
      <c r="J25" s="60">
        <f t="shared" si="4"/>
        <v>-33.830000000000005</v>
      </c>
      <c r="K25" s="27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5"/>
        <v>43973</v>
      </c>
      <c r="C26" s="18"/>
      <c r="D26" s="19">
        <f t="shared" si="1"/>
        <v>0</v>
      </c>
      <c r="E26" s="19"/>
      <c r="F26" s="19"/>
      <c r="G26" s="58">
        <f t="shared" si="2"/>
        <v>0</v>
      </c>
      <c r="H26" s="59">
        <f t="shared" si="0"/>
        <v>0.33166666666666667</v>
      </c>
      <c r="I26" s="60">
        <f t="shared" si="3"/>
        <v>-0.33166666666666667</v>
      </c>
      <c r="J26" s="60">
        <f t="shared" si="4"/>
        <v>-34.161666666666669</v>
      </c>
      <c r="K26" s="27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5"/>
        <v>43974</v>
      </c>
      <c r="C27" s="18"/>
      <c r="D27" s="19">
        <f t="shared" si="1"/>
        <v>0</v>
      </c>
      <c r="E27" s="19"/>
      <c r="F27" s="19"/>
      <c r="G27" s="58">
        <f t="shared" si="2"/>
        <v>0</v>
      </c>
      <c r="H27" s="59">
        <f t="shared" si="0"/>
        <v>0.33166666666666667</v>
      </c>
      <c r="I27" s="60">
        <f t="shared" si="3"/>
        <v>-0.33166666666666667</v>
      </c>
      <c r="J27" s="60">
        <f t="shared" si="4"/>
        <v>-34.493333333333332</v>
      </c>
      <c r="K27" s="27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5"/>
        <v>43975</v>
      </c>
      <c r="C28" s="18"/>
      <c r="D28" s="19" t="str">
        <f t="shared" si="1"/>
        <v/>
      </c>
      <c r="E28" s="19"/>
      <c r="F28" s="19"/>
      <c r="G28" s="58">
        <f t="shared" si="2"/>
        <v>0</v>
      </c>
      <c r="H28" s="59" t="str">
        <f t="shared" si="0"/>
        <v/>
      </c>
      <c r="I28" s="60">
        <f t="shared" si="3"/>
        <v>0</v>
      </c>
      <c r="J28" s="60">
        <f t="shared" si="4"/>
        <v>-34.493333333333332</v>
      </c>
      <c r="K28" s="27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5"/>
        <v>43976</v>
      </c>
      <c r="C29" s="18"/>
      <c r="D29" s="19" t="str">
        <f t="shared" si="1"/>
        <v/>
      </c>
      <c r="E29" s="19"/>
      <c r="F29" s="19"/>
      <c r="G29" s="58">
        <f t="shared" si="2"/>
        <v>0</v>
      </c>
      <c r="H29" s="59" t="str">
        <f t="shared" si="0"/>
        <v/>
      </c>
      <c r="I29" s="60">
        <f t="shared" si="3"/>
        <v>0</v>
      </c>
      <c r="J29" s="60">
        <f t="shared" si="4"/>
        <v>-34.493333333333332</v>
      </c>
      <c r="K29" s="27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5"/>
        <v>43977</v>
      </c>
      <c r="C30" s="18"/>
      <c r="D30" s="19">
        <f t="shared" si="1"/>
        <v>0</v>
      </c>
      <c r="E30" s="19"/>
      <c r="F30" s="19"/>
      <c r="G30" s="58">
        <f t="shared" si="2"/>
        <v>0</v>
      </c>
      <c r="H30" s="59">
        <f t="shared" si="0"/>
        <v>0.33166666666666667</v>
      </c>
      <c r="I30" s="60">
        <f t="shared" si="3"/>
        <v>-0.33166666666666667</v>
      </c>
      <c r="J30" s="60">
        <f t="shared" si="4"/>
        <v>-34.824999999999996</v>
      </c>
      <c r="K30" s="27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5"/>
        <v>43978</v>
      </c>
      <c r="C31" s="18"/>
      <c r="D31" s="19">
        <f t="shared" si="1"/>
        <v>0</v>
      </c>
      <c r="E31" s="19"/>
      <c r="F31" s="19"/>
      <c r="G31" s="58">
        <f t="shared" si="2"/>
        <v>0</v>
      </c>
      <c r="H31" s="59">
        <f t="shared" si="0"/>
        <v>0.33166666666666667</v>
      </c>
      <c r="I31" s="60">
        <f t="shared" si="3"/>
        <v>-0.33166666666666667</v>
      </c>
      <c r="J31" s="60">
        <f t="shared" si="4"/>
        <v>-35.156666666666659</v>
      </c>
      <c r="K31" s="27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 t="e">
        <f>IF(AND(Daten!#REF!="ja",DATEDIF(Daten!#REF!,B32,"Y")&gt;Daten!#REF!),"x","!")</f>
        <v>#REF!</v>
      </c>
      <c r="B32" s="26">
        <f t="shared" si="5"/>
        <v>43979</v>
      </c>
      <c r="C32" s="18"/>
      <c r="D32" s="19">
        <f t="shared" si="1"/>
        <v>0</v>
      </c>
      <c r="E32" s="19"/>
      <c r="F32" s="19"/>
      <c r="G32" s="58">
        <f t="shared" si="2"/>
        <v>0</v>
      </c>
      <c r="H32" s="59">
        <f t="shared" si="0"/>
        <v>0.33166666666666667</v>
      </c>
      <c r="I32" s="60">
        <f t="shared" si="3"/>
        <v>-0.33166666666666667</v>
      </c>
      <c r="J32" s="60">
        <f t="shared" si="4"/>
        <v>-35.488333333333323</v>
      </c>
      <c r="K32" s="27" t="str">
        <f>IF(C32="K",Daten!C$15,IF(C32="U",Daten!C$16,IF(C32="G",Daten!C$17,IF(C32="F",Daten!C$18,IF(C32="S",Daten!C$19,IF(C32="X",Daten!C$20,""))))))</f>
        <v/>
      </c>
    </row>
    <row r="33" spans="1:11" ht="16" x14ac:dyDescent="0.2">
      <c r="A33" s="9" t="e">
        <f>IF(AND(Daten!#REF!="ja",DATEDIF(Daten!#REF!,B33,"Y")&gt;Daten!#REF!),"x","!")</f>
        <v>#REF!</v>
      </c>
      <c r="B33" s="26">
        <f t="shared" si="5"/>
        <v>43980</v>
      </c>
      <c r="C33" s="18"/>
      <c r="D33" s="19">
        <f t="shared" si="1"/>
        <v>0</v>
      </c>
      <c r="E33" s="19"/>
      <c r="F33" s="19"/>
      <c r="G33" s="58">
        <f t="shared" si="2"/>
        <v>0</v>
      </c>
      <c r="H33" s="59">
        <f t="shared" si="0"/>
        <v>0.33166666666666667</v>
      </c>
      <c r="I33" s="60">
        <f t="shared" si="3"/>
        <v>-0.33166666666666667</v>
      </c>
      <c r="J33" s="60">
        <f t="shared" si="4"/>
        <v>-35.819999999999986</v>
      </c>
      <c r="K33" s="27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9" t="e">
        <f>IF(AND(Daten!#REF!="ja",DATEDIF(Daten!#REF!,B34,"Y")&gt;Daten!#REF!),"x","!")</f>
        <v>#REF!</v>
      </c>
      <c r="B34" s="28">
        <f t="shared" si="5"/>
        <v>43981</v>
      </c>
      <c r="C34" s="18"/>
      <c r="D34" s="19">
        <f t="shared" si="1"/>
        <v>0</v>
      </c>
      <c r="E34" s="19"/>
      <c r="F34" s="19"/>
      <c r="G34" s="58">
        <f t="shared" si="2"/>
        <v>0</v>
      </c>
      <c r="H34" s="59">
        <f t="shared" si="0"/>
        <v>0.33166666666666667</v>
      </c>
      <c r="I34" s="60">
        <f t="shared" si="3"/>
        <v>-0.33166666666666667</v>
      </c>
      <c r="J34" s="60">
        <f t="shared" si="4"/>
        <v>-36.15166666666665</v>
      </c>
      <c r="K34" s="27" t="str">
        <f>IF(C34="K",Daten!C$15,IF(C34="U",Daten!C$16,IF(C34="G",Daten!C$17,IF(C34="F",Daten!C$18,IF(C34="S",Daten!C$19,IF(C34="X",Daten!C$20,""))))))</f>
        <v/>
      </c>
    </row>
    <row r="35" spans="1:11" ht="17" thickBot="1" x14ac:dyDescent="0.25">
      <c r="B35" s="15"/>
      <c r="C35" s="16"/>
      <c r="D35" s="16"/>
      <c r="E35" s="16"/>
      <c r="F35" s="16"/>
      <c r="G35" s="64"/>
      <c r="H35" s="64"/>
      <c r="I35" s="64"/>
      <c r="J35" s="57">
        <f>J34</f>
        <v>-36.15166666666665</v>
      </c>
      <c r="K35" s="17" t="s">
        <v>6</v>
      </c>
    </row>
    <row r="36" spans="1:11" ht="17.25" customHeight="1" thickBot="1" x14ac:dyDescent="0.2"/>
    <row r="37" spans="1:11" ht="15.75" customHeight="1" x14ac:dyDescent="0.15">
      <c r="I37" s="2" t="s">
        <v>21</v>
      </c>
      <c r="J37" s="4">
        <f>COUNTIF($C$4:$C$34,"U")</f>
        <v>0</v>
      </c>
    </row>
    <row r="38" spans="1:11" ht="17.25" customHeight="1" thickBot="1" x14ac:dyDescent="0.2">
      <c r="I38" s="3" t="s">
        <v>20</v>
      </c>
      <c r="J38" s="5">
        <f>April!J37-J37</f>
        <v>30</v>
      </c>
    </row>
  </sheetData>
  <phoneticPr fontId="0" type="noConversion"/>
  <conditionalFormatting sqref="C4:C34">
    <cfRule type="expression" dxfId="71" priority="9" stopIfTrue="1">
      <formula>OR(WEEKDAY(B4)=7,WEEKDAY(B4)=1,C4="x")</formula>
    </cfRule>
  </conditionalFormatting>
  <conditionalFormatting sqref="C3:J3 J35">
    <cfRule type="cellIs" dxfId="70" priority="10" stopIfTrue="1" operator="lessThan">
      <formula>0</formula>
    </cfRule>
  </conditionalFormatting>
  <conditionalFormatting sqref="D4:D34">
    <cfRule type="expression" dxfId="69" priority="2" stopIfTrue="1">
      <formula>OR(WEEKDAY(#REF!)=7,WEEKDAY(#REF!)=1,C4="x")</formula>
    </cfRule>
  </conditionalFormatting>
  <conditionalFormatting sqref="E4:E34">
    <cfRule type="expression" dxfId="68" priority="3" stopIfTrue="1">
      <formula>OR(WEEKDAY(#REF!)=7,WEEKDAY(#REF!)=1,#REF!="x")</formula>
    </cfRule>
  </conditionalFormatting>
  <conditionalFormatting sqref="F4:F34">
    <cfRule type="expression" dxfId="67" priority="4" stopIfTrue="1">
      <formula>OR(WEEKDAY(#REF!)=7,WEEKDAY(#REF!)=1,#REF!="x")</formula>
    </cfRule>
  </conditionalFormatting>
  <conditionalFormatting sqref="G4:G34">
    <cfRule type="expression" dxfId="66" priority="5" stopIfTrue="1">
      <formula>OR(WEEKDAY(#REF!)=7,WEEKDAY(#REF!)=1,#REF!="X")</formula>
    </cfRule>
  </conditionalFormatting>
  <conditionalFormatting sqref="H4:H34">
    <cfRule type="expression" dxfId="65" priority="1" stopIfTrue="1">
      <formula>OR(WEEKDAY(#REF!)=7,WEEKDAY(#REF!)=1,#REF!="X")</formula>
    </cfRule>
  </conditionalFormatting>
  <conditionalFormatting sqref="I4:I34">
    <cfRule type="expression" dxfId="64" priority="7" stopIfTrue="1">
      <formula>OR(WEEKDAY(#REF!)=7,WEEKDAY(#REF!)=1,#REF!="X")</formula>
    </cfRule>
  </conditionalFormatting>
  <conditionalFormatting sqref="J4:J34">
    <cfRule type="expression" dxfId="63" priority="8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K37"/>
  <sheetViews>
    <sheetView topLeftCell="B1" zoomScaleNormal="100" workbookViewId="0">
      <selection activeCell="K4" sqref="K4:K33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Mai!B1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Mai!J35</f>
        <v>-36.15166666666665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DATE(Daten!C2,6,1)</f>
        <v>43982</v>
      </c>
      <c r="C4" s="18"/>
      <c r="D4" s="19" t="str">
        <f>IF((OR(WEEKDAY(B4)=7,WEEKDAY(B4)=1,C4="X")),"",IF(OR(C4="",C4="G",C4="S",C4="K",C4="U",C4="F"),0,Pause))</f>
        <v/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 t="str">
        <f t="shared" ref="H4:H33" si="0">IF((OR(WEEKDAY(B4)=7,WEEKDAY(B4)=1,C4="X")),"",TArbZeit)</f>
        <v/>
      </c>
      <c r="I4" s="60">
        <f>IF((OR(WEEKDAY(B4)=7,WEEKDAY(B4)=1,C4="X")),0,G4-H4)</f>
        <v>0</v>
      </c>
      <c r="J4" s="60">
        <f>J3+I4</f>
        <v>-36.15166666666665</v>
      </c>
      <c r="K4" s="25" t="str">
        <f>IF(C4="K",Daten!C$15,IF(C4="U",Daten!C$16,IF(C4="G",Daten!C$17,IF(C4="F",Daten!C$18,IF(C4="S",Daten!C$19,IF(C4="X",Daten!C$20,""))))))</f>
        <v/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43983</v>
      </c>
      <c r="C5" s="18"/>
      <c r="D5" s="19" t="str">
        <f t="shared" ref="D5:D33" si="1">IF((OR(WEEKDAY(B5)=7,WEEKDAY(B5)=1,C5="X")),"",IF(OR(C5="",C5="G",C5="S",C5="K",C5="U",C5="F"),0,Pause))</f>
        <v/>
      </c>
      <c r="E5" s="19"/>
      <c r="F5" s="19"/>
      <c r="G5" s="58">
        <f t="shared" ref="G5:G33" si="2">IF(OR(AND(ISBLANK(C5),ISBLANK(D5)),WEEKDAY(B5)=7,WEEKDAY(B5)=1,C5="X"),0,IF(OR(C5="S",C5="K",C5="F",C5="U"),H5,IF(C5="G",0,(F5-C5)-(D5+E5))))</f>
        <v>0</v>
      </c>
      <c r="H5" s="59" t="str">
        <f t="shared" si="0"/>
        <v/>
      </c>
      <c r="I5" s="60">
        <f t="shared" ref="I5:I33" si="3">IF((OR(WEEKDAY(B5)=7,WEEKDAY(B5)=1,C5="X")),0,G5-H5)</f>
        <v>0</v>
      </c>
      <c r="J5" s="60">
        <f t="shared" ref="J5:J33" si="4">J4+I5</f>
        <v>-36.15166666666665</v>
      </c>
      <c r="K5" s="25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3" si="5">B5+1</f>
        <v>43984</v>
      </c>
      <c r="C6" s="18"/>
      <c r="D6" s="19">
        <f t="shared" si="1"/>
        <v>0</v>
      </c>
      <c r="E6" s="19"/>
      <c r="F6" s="19"/>
      <c r="G6" s="58">
        <f t="shared" si="2"/>
        <v>0</v>
      </c>
      <c r="H6" s="59">
        <f t="shared" si="0"/>
        <v>0.33166666666666667</v>
      </c>
      <c r="I6" s="60">
        <f t="shared" si="3"/>
        <v>-0.33166666666666667</v>
      </c>
      <c r="J6" s="60">
        <f t="shared" si="4"/>
        <v>-36.483333333333313</v>
      </c>
      <c r="K6" s="25" t="str">
        <f>IF(C6="K",Daten!C$15,IF(C6="U",Daten!C$16,IF(C6="G",Daten!C$17,IF(C6="F",Daten!C$18,IF(C6="S",Daten!C$19,IF(C6="X",Daten!C$20,""))))))</f>
        <v/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5"/>
        <v>43985</v>
      </c>
      <c r="C7" s="18"/>
      <c r="D7" s="19">
        <f t="shared" si="1"/>
        <v>0</v>
      </c>
      <c r="E7" s="19"/>
      <c r="F7" s="19"/>
      <c r="G7" s="58">
        <f t="shared" si="2"/>
        <v>0</v>
      </c>
      <c r="H7" s="59">
        <f t="shared" si="0"/>
        <v>0.33166666666666667</v>
      </c>
      <c r="I7" s="60">
        <f t="shared" si="3"/>
        <v>-0.33166666666666667</v>
      </c>
      <c r="J7" s="60">
        <f t="shared" si="4"/>
        <v>-36.814999999999976</v>
      </c>
      <c r="K7" s="25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5"/>
        <v>43986</v>
      </c>
      <c r="C8" s="18"/>
      <c r="D8" s="19">
        <f t="shared" si="1"/>
        <v>0</v>
      </c>
      <c r="E8" s="19"/>
      <c r="F8" s="19"/>
      <c r="G8" s="58">
        <f t="shared" si="2"/>
        <v>0</v>
      </c>
      <c r="H8" s="59">
        <f t="shared" si="0"/>
        <v>0.33166666666666667</v>
      </c>
      <c r="I8" s="60">
        <f t="shared" si="3"/>
        <v>-0.33166666666666667</v>
      </c>
      <c r="J8" s="60">
        <f t="shared" si="4"/>
        <v>-37.14666666666664</v>
      </c>
      <c r="K8" s="25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5"/>
        <v>43987</v>
      </c>
      <c r="C9" s="18"/>
      <c r="D9" s="19">
        <f t="shared" si="1"/>
        <v>0</v>
      </c>
      <c r="E9" s="19"/>
      <c r="F9" s="19"/>
      <c r="G9" s="58">
        <f t="shared" si="2"/>
        <v>0</v>
      </c>
      <c r="H9" s="59">
        <f t="shared" si="0"/>
        <v>0.33166666666666667</v>
      </c>
      <c r="I9" s="60">
        <f t="shared" si="3"/>
        <v>-0.33166666666666667</v>
      </c>
      <c r="J9" s="60">
        <f t="shared" si="4"/>
        <v>-37.478333333333303</v>
      </c>
      <c r="K9" s="25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5"/>
        <v>43988</v>
      </c>
      <c r="C10" s="18"/>
      <c r="D10" s="19">
        <f t="shared" si="1"/>
        <v>0</v>
      </c>
      <c r="E10" s="19"/>
      <c r="F10" s="19"/>
      <c r="G10" s="58">
        <f t="shared" si="2"/>
        <v>0</v>
      </c>
      <c r="H10" s="59">
        <f t="shared" si="0"/>
        <v>0.33166666666666667</v>
      </c>
      <c r="I10" s="60">
        <f t="shared" si="3"/>
        <v>-0.33166666666666667</v>
      </c>
      <c r="J10" s="60">
        <f t="shared" si="4"/>
        <v>-37.809999999999967</v>
      </c>
      <c r="K10" s="25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5"/>
        <v>43989</v>
      </c>
      <c r="C11" s="18"/>
      <c r="D11" s="19" t="str">
        <f t="shared" si="1"/>
        <v/>
      </c>
      <c r="E11" s="19"/>
      <c r="F11" s="19"/>
      <c r="G11" s="58">
        <f t="shared" si="2"/>
        <v>0</v>
      </c>
      <c r="H11" s="59" t="str">
        <f t="shared" si="0"/>
        <v/>
      </c>
      <c r="I11" s="60">
        <f t="shared" si="3"/>
        <v>0</v>
      </c>
      <c r="J11" s="60">
        <f t="shared" si="4"/>
        <v>-37.809999999999967</v>
      </c>
      <c r="K11" s="25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5"/>
        <v>43990</v>
      </c>
      <c r="C12" s="18"/>
      <c r="D12" s="19" t="str">
        <f t="shared" si="1"/>
        <v/>
      </c>
      <c r="E12" s="19"/>
      <c r="F12" s="19"/>
      <c r="G12" s="58">
        <f t="shared" si="2"/>
        <v>0</v>
      </c>
      <c r="H12" s="59" t="str">
        <f t="shared" si="0"/>
        <v/>
      </c>
      <c r="I12" s="60">
        <f t="shared" si="3"/>
        <v>0</v>
      </c>
      <c r="J12" s="60">
        <f t="shared" si="4"/>
        <v>-37.809999999999967</v>
      </c>
      <c r="K12" s="25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5"/>
        <v>43991</v>
      </c>
      <c r="C13" s="18"/>
      <c r="D13" s="19">
        <f t="shared" si="1"/>
        <v>0</v>
      </c>
      <c r="E13" s="19"/>
      <c r="F13" s="19"/>
      <c r="G13" s="58">
        <f t="shared" si="2"/>
        <v>0</v>
      </c>
      <c r="H13" s="59">
        <f t="shared" si="0"/>
        <v>0.33166666666666667</v>
      </c>
      <c r="I13" s="60">
        <f t="shared" si="3"/>
        <v>-0.33166666666666667</v>
      </c>
      <c r="J13" s="60">
        <f t="shared" si="4"/>
        <v>-38.14166666666663</v>
      </c>
      <c r="K13" s="25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5"/>
        <v>43992</v>
      </c>
      <c r="C14" s="18"/>
      <c r="D14" s="19">
        <f t="shared" si="1"/>
        <v>0</v>
      </c>
      <c r="E14" s="19"/>
      <c r="F14" s="19"/>
      <c r="G14" s="58">
        <f t="shared" si="2"/>
        <v>0</v>
      </c>
      <c r="H14" s="59">
        <f t="shared" si="0"/>
        <v>0.33166666666666667</v>
      </c>
      <c r="I14" s="60">
        <f t="shared" si="3"/>
        <v>-0.33166666666666667</v>
      </c>
      <c r="J14" s="60">
        <f t="shared" si="4"/>
        <v>-38.473333333333294</v>
      </c>
      <c r="K14" s="25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5"/>
        <v>43993</v>
      </c>
      <c r="C15" s="18"/>
      <c r="D15" s="19">
        <f t="shared" si="1"/>
        <v>0</v>
      </c>
      <c r="E15" s="19"/>
      <c r="F15" s="19"/>
      <c r="G15" s="58">
        <f t="shared" si="2"/>
        <v>0</v>
      </c>
      <c r="H15" s="59">
        <f t="shared" si="0"/>
        <v>0.33166666666666667</v>
      </c>
      <c r="I15" s="60">
        <f t="shared" si="3"/>
        <v>-0.33166666666666667</v>
      </c>
      <c r="J15" s="60">
        <f t="shared" si="4"/>
        <v>-38.804999999999957</v>
      </c>
      <c r="K15" s="25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5"/>
        <v>43994</v>
      </c>
      <c r="C16" s="18"/>
      <c r="D16" s="19">
        <f t="shared" si="1"/>
        <v>0</v>
      </c>
      <c r="E16" s="19"/>
      <c r="F16" s="19"/>
      <c r="G16" s="58">
        <f t="shared" si="2"/>
        <v>0</v>
      </c>
      <c r="H16" s="59">
        <f t="shared" si="0"/>
        <v>0.33166666666666667</v>
      </c>
      <c r="I16" s="60">
        <f t="shared" si="3"/>
        <v>-0.33166666666666667</v>
      </c>
      <c r="J16" s="60">
        <f t="shared" si="4"/>
        <v>-39.136666666666621</v>
      </c>
      <c r="K16" s="25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5"/>
        <v>43995</v>
      </c>
      <c r="C17" s="18"/>
      <c r="D17" s="19">
        <f t="shared" si="1"/>
        <v>0</v>
      </c>
      <c r="E17" s="19"/>
      <c r="F17" s="19"/>
      <c r="G17" s="58">
        <f t="shared" si="2"/>
        <v>0</v>
      </c>
      <c r="H17" s="59">
        <f t="shared" si="0"/>
        <v>0.33166666666666667</v>
      </c>
      <c r="I17" s="60">
        <f t="shared" si="3"/>
        <v>-0.33166666666666667</v>
      </c>
      <c r="J17" s="60">
        <f t="shared" si="4"/>
        <v>-39.468333333333284</v>
      </c>
      <c r="K17" s="25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5"/>
        <v>43996</v>
      </c>
      <c r="C18" s="18"/>
      <c r="D18" s="19" t="str">
        <f t="shared" si="1"/>
        <v/>
      </c>
      <c r="E18" s="19"/>
      <c r="F18" s="19"/>
      <c r="G18" s="58">
        <f t="shared" si="2"/>
        <v>0</v>
      </c>
      <c r="H18" s="59" t="str">
        <f t="shared" si="0"/>
        <v/>
      </c>
      <c r="I18" s="60">
        <f t="shared" si="3"/>
        <v>0</v>
      </c>
      <c r="J18" s="60">
        <f t="shared" si="4"/>
        <v>-39.468333333333284</v>
      </c>
      <c r="K18" s="25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5"/>
        <v>43997</v>
      </c>
      <c r="C19" s="18"/>
      <c r="D19" s="19" t="str">
        <f t="shared" si="1"/>
        <v/>
      </c>
      <c r="E19" s="19"/>
      <c r="F19" s="19"/>
      <c r="G19" s="58">
        <f t="shared" si="2"/>
        <v>0</v>
      </c>
      <c r="H19" s="59" t="str">
        <f t="shared" si="0"/>
        <v/>
      </c>
      <c r="I19" s="60">
        <f t="shared" si="3"/>
        <v>0</v>
      </c>
      <c r="J19" s="60">
        <f t="shared" si="4"/>
        <v>-39.468333333333284</v>
      </c>
      <c r="K19" s="25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5"/>
        <v>43998</v>
      </c>
      <c r="C20" s="18"/>
      <c r="D20" s="19">
        <f t="shared" si="1"/>
        <v>0</v>
      </c>
      <c r="E20" s="19"/>
      <c r="F20" s="19"/>
      <c r="G20" s="58">
        <f t="shared" si="2"/>
        <v>0</v>
      </c>
      <c r="H20" s="59">
        <f t="shared" si="0"/>
        <v>0.33166666666666667</v>
      </c>
      <c r="I20" s="60">
        <f t="shared" si="3"/>
        <v>-0.33166666666666667</v>
      </c>
      <c r="J20" s="60">
        <f t="shared" si="4"/>
        <v>-39.799999999999947</v>
      </c>
      <c r="K20" s="25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5"/>
        <v>43999</v>
      </c>
      <c r="C21" s="18"/>
      <c r="D21" s="19">
        <f t="shared" si="1"/>
        <v>0</v>
      </c>
      <c r="E21" s="19"/>
      <c r="F21" s="19"/>
      <c r="G21" s="58">
        <f t="shared" si="2"/>
        <v>0</v>
      </c>
      <c r="H21" s="59">
        <f t="shared" si="0"/>
        <v>0.33166666666666667</v>
      </c>
      <c r="I21" s="60">
        <f t="shared" si="3"/>
        <v>-0.33166666666666667</v>
      </c>
      <c r="J21" s="60">
        <f t="shared" si="4"/>
        <v>-40.131666666666611</v>
      </c>
      <c r="K21" s="25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5"/>
        <v>44000</v>
      </c>
      <c r="C22" s="18"/>
      <c r="D22" s="19">
        <f t="shared" si="1"/>
        <v>0</v>
      </c>
      <c r="E22" s="19"/>
      <c r="F22" s="19"/>
      <c r="G22" s="58">
        <f t="shared" si="2"/>
        <v>0</v>
      </c>
      <c r="H22" s="59">
        <f t="shared" si="0"/>
        <v>0.33166666666666667</v>
      </c>
      <c r="I22" s="60">
        <f t="shared" si="3"/>
        <v>-0.33166666666666667</v>
      </c>
      <c r="J22" s="60">
        <f t="shared" si="4"/>
        <v>-40.463333333333274</v>
      </c>
      <c r="K22" s="25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5"/>
        <v>44001</v>
      </c>
      <c r="C23" s="18"/>
      <c r="D23" s="19">
        <f t="shared" si="1"/>
        <v>0</v>
      </c>
      <c r="E23" s="19"/>
      <c r="F23" s="19"/>
      <c r="G23" s="58">
        <f t="shared" si="2"/>
        <v>0</v>
      </c>
      <c r="H23" s="59">
        <f t="shared" si="0"/>
        <v>0.33166666666666667</v>
      </c>
      <c r="I23" s="60">
        <f t="shared" si="3"/>
        <v>-0.33166666666666667</v>
      </c>
      <c r="J23" s="60">
        <f t="shared" si="4"/>
        <v>-40.794999999999938</v>
      </c>
      <c r="K23" s="25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5"/>
        <v>44002</v>
      </c>
      <c r="C24" s="18"/>
      <c r="D24" s="19">
        <f t="shared" si="1"/>
        <v>0</v>
      </c>
      <c r="E24" s="19"/>
      <c r="F24" s="19"/>
      <c r="G24" s="58">
        <f t="shared" si="2"/>
        <v>0</v>
      </c>
      <c r="H24" s="59">
        <f t="shared" si="0"/>
        <v>0.33166666666666667</v>
      </c>
      <c r="I24" s="60">
        <f t="shared" si="3"/>
        <v>-0.33166666666666667</v>
      </c>
      <c r="J24" s="60">
        <f t="shared" si="4"/>
        <v>-41.126666666666601</v>
      </c>
      <c r="K24" s="25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5"/>
        <v>44003</v>
      </c>
      <c r="C25" s="18"/>
      <c r="D25" s="19" t="str">
        <f t="shared" si="1"/>
        <v/>
      </c>
      <c r="E25" s="19"/>
      <c r="F25" s="19"/>
      <c r="G25" s="58">
        <f t="shared" si="2"/>
        <v>0</v>
      </c>
      <c r="H25" s="59" t="str">
        <f t="shared" si="0"/>
        <v/>
      </c>
      <c r="I25" s="60">
        <f t="shared" si="3"/>
        <v>0</v>
      </c>
      <c r="J25" s="60">
        <f t="shared" si="4"/>
        <v>-41.126666666666601</v>
      </c>
      <c r="K25" s="25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5"/>
        <v>44004</v>
      </c>
      <c r="C26" s="18"/>
      <c r="D26" s="19" t="str">
        <f t="shared" si="1"/>
        <v/>
      </c>
      <c r="E26" s="19"/>
      <c r="F26" s="19"/>
      <c r="G26" s="58">
        <f t="shared" si="2"/>
        <v>0</v>
      </c>
      <c r="H26" s="59" t="str">
        <f t="shared" si="0"/>
        <v/>
      </c>
      <c r="I26" s="60">
        <f t="shared" si="3"/>
        <v>0</v>
      </c>
      <c r="J26" s="60">
        <f t="shared" si="4"/>
        <v>-41.126666666666601</v>
      </c>
      <c r="K26" s="25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5"/>
        <v>44005</v>
      </c>
      <c r="C27" s="18"/>
      <c r="D27" s="19">
        <f t="shared" si="1"/>
        <v>0</v>
      </c>
      <c r="E27" s="19"/>
      <c r="F27" s="19"/>
      <c r="G27" s="58">
        <f t="shared" si="2"/>
        <v>0</v>
      </c>
      <c r="H27" s="59">
        <f t="shared" si="0"/>
        <v>0.33166666666666667</v>
      </c>
      <c r="I27" s="60">
        <f t="shared" si="3"/>
        <v>-0.33166666666666667</v>
      </c>
      <c r="J27" s="60">
        <f t="shared" si="4"/>
        <v>-41.458333333333265</v>
      </c>
      <c r="K27" s="25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5"/>
        <v>44006</v>
      </c>
      <c r="C28" s="18"/>
      <c r="D28" s="19">
        <f t="shared" si="1"/>
        <v>0</v>
      </c>
      <c r="E28" s="19"/>
      <c r="F28" s="19"/>
      <c r="G28" s="58">
        <f t="shared" si="2"/>
        <v>0</v>
      </c>
      <c r="H28" s="59">
        <f t="shared" si="0"/>
        <v>0.33166666666666667</v>
      </c>
      <c r="I28" s="60">
        <f t="shared" si="3"/>
        <v>-0.33166666666666667</v>
      </c>
      <c r="J28" s="60">
        <f t="shared" si="4"/>
        <v>-41.789999999999928</v>
      </c>
      <c r="K28" s="25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5"/>
        <v>44007</v>
      </c>
      <c r="C29" s="18"/>
      <c r="D29" s="19">
        <f t="shared" si="1"/>
        <v>0</v>
      </c>
      <c r="E29" s="19"/>
      <c r="F29" s="19"/>
      <c r="G29" s="58">
        <f t="shared" si="2"/>
        <v>0</v>
      </c>
      <c r="H29" s="59">
        <f t="shared" si="0"/>
        <v>0.33166666666666667</v>
      </c>
      <c r="I29" s="60">
        <f t="shared" si="3"/>
        <v>-0.33166666666666667</v>
      </c>
      <c r="J29" s="60">
        <f t="shared" si="4"/>
        <v>-42.121666666666592</v>
      </c>
      <c r="K29" s="25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5"/>
        <v>44008</v>
      </c>
      <c r="C30" s="18"/>
      <c r="D30" s="19">
        <f t="shared" si="1"/>
        <v>0</v>
      </c>
      <c r="E30" s="19"/>
      <c r="F30" s="19"/>
      <c r="G30" s="58">
        <f t="shared" si="2"/>
        <v>0</v>
      </c>
      <c r="H30" s="59">
        <f t="shared" si="0"/>
        <v>0.33166666666666667</v>
      </c>
      <c r="I30" s="60">
        <f t="shared" si="3"/>
        <v>-0.33166666666666667</v>
      </c>
      <c r="J30" s="60">
        <f t="shared" si="4"/>
        <v>-42.453333333333255</v>
      </c>
      <c r="K30" s="25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5"/>
        <v>44009</v>
      </c>
      <c r="C31" s="18"/>
      <c r="D31" s="19">
        <f t="shared" si="1"/>
        <v>0</v>
      </c>
      <c r="E31" s="19"/>
      <c r="F31" s="19"/>
      <c r="G31" s="58">
        <f t="shared" si="2"/>
        <v>0</v>
      </c>
      <c r="H31" s="59">
        <f t="shared" si="0"/>
        <v>0.33166666666666667</v>
      </c>
      <c r="I31" s="60">
        <f t="shared" si="3"/>
        <v>-0.33166666666666667</v>
      </c>
      <c r="J31" s="60">
        <f t="shared" si="4"/>
        <v>-42.784999999999918</v>
      </c>
      <c r="K31" s="25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 t="e">
        <f>IF(AND(Daten!#REF!="ja",DATEDIF(Daten!#REF!,B32,"Y")&gt;Daten!#REF!),"x","!")</f>
        <v>#REF!</v>
      </c>
      <c r="B32" s="26">
        <f t="shared" si="5"/>
        <v>44010</v>
      </c>
      <c r="C32" s="18"/>
      <c r="D32" s="19" t="str">
        <f t="shared" si="1"/>
        <v/>
      </c>
      <c r="E32" s="19"/>
      <c r="F32" s="19"/>
      <c r="G32" s="58">
        <f t="shared" si="2"/>
        <v>0</v>
      </c>
      <c r="H32" s="59" t="str">
        <f t="shared" si="0"/>
        <v/>
      </c>
      <c r="I32" s="60">
        <f t="shared" si="3"/>
        <v>0</v>
      </c>
      <c r="J32" s="60">
        <f t="shared" si="4"/>
        <v>-42.784999999999918</v>
      </c>
      <c r="K32" s="25" t="str">
        <f>IF(C32="K",Daten!C$15,IF(C32="U",Daten!C$16,IF(C32="G",Daten!C$17,IF(C32="F",Daten!C$18,IF(C32="S",Daten!C$19,IF(C32="X",Daten!C$20,""))))))</f>
        <v/>
      </c>
    </row>
    <row r="33" spans="1:11" ht="17" thickBot="1" x14ac:dyDescent="0.25">
      <c r="A33" s="9" t="e">
        <f>IF(AND(Daten!#REF!="ja",DATEDIF(Daten!#REF!,B33,"Y")&gt;Daten!#REF!),"x","!")</f>
        <v>#REF!</v>
      </c>
      <c r="B33" s="28">
        <f t="shared" si="5"/>
        <v>44011</v>
      </c>
      <c r="C33" s="18"/>
      <c r="D33" s="19" t="str">
        <f t="shared" si="1"/>
        <v/>
      </c>
      <c r="E33" s="19"/>
      <c r="F33" s="19"/>
      <c r="G33" s="58">
        <f t="shared" si="2"/>
        <v>0</v>
      </c>
      <c r="H33" s="59" t="str">
        <f t="shared" si="0"/>
        <v/>
      </c>
      <c r="I33" s="60">
        <f t="shared" si="3"/>
        <v>0</v>
      </c>
      <c r="J33" s="60">
        <f t="shared" si="4"/>
        <v>-42.784999999999918</v>
      </c>
      <c r="K33" s="25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33"/>
      <c r="B34" s="30"/>
      <c r="C34" s="31"/>
      <c r="D34" s="20"/>
      <c r="E34" s="20"/>
      <c r="F34" s="20"/>
      <c r="G34" s="56"/>
      <c r="H34" s="56"/>
      <c r="I34" s="70"/>
      <c r="J34" s="71">
        <f>J33</f>
        <v>-42.784999999999918</v>
      </c>
      <c r="K34" s="32" t="s">
        <v>6</v>
      </c>
    </row>
    <row r="35" spans="1:11" ht="17" thickBot="1" x14ac:dyDescent="0.25">
      <c r="K35" s="10"/>
    </row>
    <row r="36" spans="1:11" ht="17.25" customHeight="1" x14ac:dyDescent="0.15">
      <c r="I36" s="2" t="s">
        <v>21</v>
      </c>
      <c r="J36" s="4">
        <f>COUNTIF($C$4:$C$34,"U")</f>
        <v>0</v>
      </c>
    </row>
    <row r="37" spans="1:11" ht="15.75" customHeight="1" thickBot="1" x14ac:dyDescent="0.2">
      <c r="I37" s="3" t="s">
        <v>20</v>
      </c>
      <c r="J37" s="5">
        <f>Mai!J38-J36</f>
        <v>30</v>
      </c>
    </row>
  </sheetData>
  <phoneticPr fontId="0" type="noConversion"/>
  <conditionalFormatting sqref="C4:C34">
    <cfRule type="expression" dxfId="62" priority="10" stopIfTrue="1">
      <formula>OR(WEEKDAY(B4)=7,WEEKDAY(B4)=1,C4="x")</formula>
    </cfRule>
  </conditionalFormatting>
  <conditionalFormatting sqref="C3:J3">
    <cfRule type="cellIs" dxfId="61" priority="2" stopIfTrue="1" operator="lessThan">
      <formula>0</formula>
    </cfRule>
  </conditionalFormatting>
  <conditionalFormatting sqref="D4:D34">
    <cfRule type="expression" dxfId="60" priority="3" stopIfTrue="1">
      <formula>OR(WEEKDAY(#REF!)=7,WEEKDAY(#REF!)=1,C4="x")</formula>
    </cfRule>
  </conditionalFormatting>
  <conditionalFormatting sqref="E4:E34">
    <cfRule type="expression" dxfId="59" priority="4" stopIfTrue="1">
      <formula>OR(WEEKDAY(#REF!)=7,WEEKDAY(#REF!)=1,#REF!="x")</formula>
    </cfRule>
  </conditionalFormatting>
  <conditionalFormatting sqref="F4:F34">
    <cfRule type="expression" dxfId="58" priority="5" stopIfTrue="1">
      <formula>OR(WEEKDAY(#REF!)=7,WEEKDAY(#REF!)=1,#REF!="x")</formula>
    </cfRule>
  </conditionalFormatting>
  <conditionalFormatting sqref="G4:G34">
    <cfRule type="expression" dxfId="57" priority="6" stopIfTrue="1">
      <formula>OR(WEEKDAY(#REF!)=7,WEEKDAY(#REF!)=1,#REF!="X")</formula>
    </cfRule>
  </conditionalFormatting>
  <conditionalFormatting sqref="H4:H33">
    <cfRule type="expression" dxfId="56" priority="1" stopIfTrue="1">
      <formula>OR(WEEKDAY(#REF!)=7,WEEKDAY(#REF!)=1,#REF!="X")</formula>
    </cfRule>
  </conditionalFormatting>
  <conditionalFormatting sqref="H34">
    <cfRule type="expression" dxfId="55" priority="7" stopIfTrue="1">
      <formula>OR(WEEKDAY(#REF!)=7,WEEKDAY(#REF!)=1,#REF!="X")</formula>
    </cfRule>
  </conditionalFormatting>
  <conditionalFormatting sqref="I4:J34">
    <cfRule type="expression" dxfId="54" priority="8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K38"/>
  <sheetViews>
    <sheetView topLeftCell="B1" zoomScaleNormal="100" workbookViewId="0">
      <selection activeCell="K4" sqref="K4:K34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Juni!B1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Juni!J34</f>
        <v>-42.784999999999918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DATE(Daten!C2,7,1)</f>
        <v>44012</v>
      </c>
      <c r="C4" s="18"/>
      <c r="D4" s="19">
        <f>IF((OR(WEEKDAY(B4)=7,WEEKDAY(B4)=1,C4="X")),"",IF(OR(C4="",C4="G",C4="S",C4="K",C4="U",C4="F"),0,Pause))</f>
        <v>0</v>
      </c>
      <c r="E4" s="19"/>
      <c r="F4" s="19"/>
      <c r="G4" s="58">
        <f t="shared" ref="G4" si="0">IF(OR(AND(ISBLANK(C4),ISBLANK(D4)),WEEKDAY(B4)=7,WEEKDAY(B4)=1,C4="X"),0,IF(OR(C4="S",C4="K",C4="F",C4="U"),H4,IF(C4="G",0,(F4-C4)-(D4+E4))))</f>
        <v>0</v>
      </c>
      <c r="H4" s="59">
        <f t="shared" ref="H4:H34" si="1">IF((OR(WEEKDAY(B4)=7,WEEKDAY(B4)=1,C4="X")),"",TArbZeit)</f>
        <v>0.33166666666666667</v>
      </c>
      <c r="I4" s="60">
        <f t="shared" ref="I4" si="2">IF((OR(WEEKDAY(B4)=7,WEEKDAY(B4)=1,C4="X")),0,G4-H4)</f>
        <v>-0.33166666666666667</v>
      </c>
      <c r="J4" s="60">
        <f t="shared" ref="J4" si="3">J3+I4</f>
        <v>-43.116666666666582</v>
      </c>
      <c r="K4" s="25" t="str">
        <f>IF(C4="K",Daten!C$15,IF(C4="U",Daten!C$16,IF(C4="G",Daten!C$17,IF(C4="F",Daten!C$18,IF(C4="S",Daten!C$19,IF(C4="X",Daten!C$20,""))))))</f>
        <v/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44013</v>
      </c>
      <c r="C5" s="18"/>
      <c r="D5" s="19">
        <f t="shared" ref="D5:D34" si="4">IF((OR(WEEKDAY(B5)=7,WEEKDAY(B5)=1,C5="X")),"",IF(OR(C5="",C5="G",C5="S",C5="K",C5="U",C5="F"),0,Pause))</f>
        <v>0</v>
      </c>
      <c r="E5" s="19"/>
      <c r="F5" s="19"/>
      <c r="G5" s="58">
        <f t="shared" ref="G5:G34" si="5">IF(OR(AND(ISBLANK(C5),ISBLANK(D5)),WEEKDAY(B5)=7,WEEKDAY(B5)=1,C5="X"),0,IF(OR(C5="S",C5="K",C5="F",C5="U"),H5,IF(C5="G",0,(F5-C5)-(D5+E5))))</f>
        <v>0</v>
      </c>
      <c r="H5" s="59">
        <f t="shared" si="1"/>
        <v>0.33166666666666667</v>
      </c>
      <c r="I5" s="60">
        <f t="shared" ref="I5:I34" si="6">IF((OR(WEEKDAY(B5)=7,WEEKDAY(B5)=1,C5="X")),0,G5-H5)</f>
        <v>-0.33166666666666667</v>
      </c>
      <c r="J5" s="60">
        <f t="shared" ref="J5:J34" si="7">J4+I5</f>
        <v>-43.448333333333245</v>
      </c>
      <c r="K5" s="25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4" si="8">B5+1</f>
        <v>44014</v>
      </c>
      <c r="C6" s="18"/>
      <c r="D6" s="19">
        <f t="shared" si="4"/>
        <v>0</v>
      </c>
      <c r="E6" s="19"/>
      <c r="F6" s="19"/>
      <c r="G6" s="58">
        <f t="shared" si="5"/>
        <v>0</v>
      </c>
      <c r="H6" s="59">
        <f t="shared" si="1"/>
        <v>0.33166666666666667</v>
      </c>
      <c r="I6" s="60">
        <f t="shared" si="6"/>
        <v>-0.33166666666666667</v>
      </c>
      <c r="J6" s="60">
        <f t="shared" si="7"/>
        <v>-43.779999999999909</v>
      </c>
      <c r="K6" s="25" t="str">
        <f>IF(C6="K",Daten!C$15,IF(C6="U",Daten!C$16,IF(C6="G",Daten!C$17,IF(C6="F",Daten!C$18,IF(C6="S",Daten!C$19,IF(C6="X",Daten!C$20,""))))))</f>
        <v/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8"/>
        <v>44015</v>
      </c>
      <c r="C7" s="18"/>
      <c r="D7" s="19">
        <f t="shared" si="4"/>
        <v>0</v>
      </c>
      <c r="E7" s="19"/>
      <c r="F7" s="19"/>
      <c r="G7" s="58">
        <f t="shared" si="5"/>
        <v>0</v>
      </c>
      <c r="H7" s="59">
        <f t="shared" si="1"/>
        <v>0.33166666666666667</v>
      </c>
      <c r="I7" s="60">
        <f t="shared" si="6"/>
        <v>-0.33166666666666667</v>
      </c>
      <c r="J7" s="60">
        <f t="shared" si="7"/>
        <v>-44.111666666666572</v>
      </c>
      <c r="K7" s="25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8"/>
        <v>44016</v>
      </c>
      <c r="C8" s="18"/>
      <c r="D8" s="19">
        <f t="shared" si="4"/>
        <v>0</v>
      </c>
      <c r="E8" s="19"/>
      <c r="F8" s="19"/>
      <c r="G8" s="58">
        <f t="shared" si="5"/>
        <v>0</v>
      </c>
      <c r="H8" s="59">
        <f t="shared" si="1"/>
        <v>0.33166666666666667</v>
      </c>
      <c r="I8" s="60">
        <f t="shared" si="6"/>
        <v>-0.33166666666666667</v>
      </c>
      <c r="J8" s="60">
        <f t="shared" si="7"/>
        <v>-44.443333333333236</v>
      </c>
      <c r="K8" s="25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8"/>
        <v>44017</v>
      </c>
      <c r="C9" s="18"/>
      <c r="D9" s="19" t="str">
        <f t="shared" si="4"/>
        <v/>
      </c>
      <c r="E9" s="19"/>
      <c r="F9" s="19"/>
      <c r="G9" s="58">
        <f t="shared" si="5"/>
        <v>0</v>
      </c>
      <c r="H9" s="59" t="str">
        <f t="shared" si="1"/>
        <v/>
      </c>
      <c r="I9" s="60">
        <f t="shared" si="6"/>
        <v>0</v>
      </c>
      <c r="J9" s="60">
        <f t="shared" si="7"/>
        <v>-44.443333333333236</v>
      </c>
      <c r="K9" s="25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8"/>
        <v>44018</v>
      </c>
      <c r="C10" s="18"/>
      <c r="D10" s="19" t="str">
        <f t="shared" si="4"/>
        <v/>
      </c>
      <c r="E10" s="19"/>
      <c r="F10" s="19"/>
      <c r="G10" s="58">
        <f t="shared" si="5"/>
        <v>0</v>
      </c>
      <c r="H10" s="59" t="str">
        <f t="shared" si="1"/>
        <v/>
      </c>
      <c r="I10" s="60">
        <f t="shared" si="6"/>
        <v>0</v>
      </c>
      <c r="J10" s="60">
        <f t="shared" si="7"/>
        <v>-44.443333333333236</v>
      </c>
      <c r="K10" s="25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8"/>
        <v>44019</v>
      </c>
      <c r="C11" s="18"/>
      <c r="D11" s="19">
        <f t="shared" si="4"/>
        <v>0</v>
      </c>
      <c r="E11" s="19"/>
      <c r="F11" s="19"/>
      <c r="G11" s="58">
        <f t="shared" si="5"/>
        <v>0</v>
      </c>
      <c r="H11" s="59">
        <f t="shared" si="1"/>
        <v>0.33166666666666667</v>
      </c>
      <c r="I11" s="60">
        <f t="shared" si="6"/>
        <v>-0.33166666666666667</v>
      </c>
      <c r="J11" s="60">
        <f t="shared" si="7"/>
        <v>-44.774999999999899</v>
      </c>
      <c r="K11" s="25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8"/>
        <v>44020</v>
      </c>
      <c r="C12" s="18"/>
      <c r="D12" s="19">
        <f t="shared" si="4"/>
        <v>0</v>
      </c>
      <c r="E12" s="19"/>
      <c r="F12" s="19"/>
      <c r="G12" s="58">
        <f t="shared" si="5"/>
        <v>0</v>
      </c>
      <c r="H12" s="59">
        <f t="shared" si="1"/>
        <v>0.33166666666666667</v>
      </c>
      <c r="I12" s="60">
        <f t="shared" si="6"/>
        <v>-0.33166666666666667</v>
      </c>
      <c r="J12" s="60">
        <f t="shared" si="7"/>
        <v>-45.106666666666563</v>
      </c>
      <c r="K12" s="25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8"/>
        <v>44021</v>
      </c>
      <c r="C13" s="18"/>
      <c r="D13" s="19">
        <f t="shared" si="4"/>
        <v>0</v>
      </c>
      <c r="E13" s="19"/>
      <c r="F13" s="19"/>
      <c r="G13" s="58">
        <f t="shared" si="5"/>
        <v>0</v>
      </c>
      <c r="H13" s="59">
        <f t="shared" si="1"/>
        <v>0.33166666666666667</v>
      </c>
      <c r="I13" s="60">
        <f t="shared" si="6"/>
        <v>-0.33166666666666667</v>
      </c>
      <c r="J13" s="60">
        <f t="shared" si="7"/>
        <v>-45.438333333333226</v>
      </c>
      <c r="K13" s="25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8"/>
        <v>44022</v>
      </c>
      <c r="C14" s="18"/>
      <c r="D14" s="19">
        <f t="shared" si="4"/>
        <v>0</v>
      </c>
      <c r="E14" s="19"/>
      <c r="F14" s="19"/>
      <c r="G14" s="58">
        <f t="shared" si="5"/>
        <v>0</v>
      </c>
      <c r="H14" s="59">
        <f t="shared" si="1"/>
        <v>0.33166666666666667</v>
      </c>
      <c r="I14" s="60">
        <f t="shared" si="6"/>
        <v>-0.33166666666666667</v>
      </c>
      <c r="J14" s="60">
        <f t="shared" si="7"/>
        <v>-45.769999999999889</v>
      </c>
      <c r="K14" s="25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8"/>
        <v>44023</v>
      </c>
      <c r="C15" s="18"/>
      <c r="D15" s="19">
        <f t="shared" si="4"/>
        <v>0</v>
      </c>
      <c r="E15" s="19"/>
      <c r="F15" s="19"/>
      <c r="G15" s="58">
        <f t="shared" si="5"/>
        <v>0</v>
      </c>
      <c r="H15" s="59">
        <f t="shared" si="1"/>
        <v>0.33166666666666667</v>
      </c>
      <c r="I15" s="60">
        <f t="shared" si="6"/>
        <v>-0.33166666666666667</v>
      </c>
      <c r="J15" s="60">
        <f t="shared" si="7"/>
        <v>-46.101666666666553</v>
      </c>
      <c r="K15" s="25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8"/>
        <v>44024</v>
      </c>
      <c r="C16" s="18"/>
      <c r="D16" s="19" t="str">
        <f t="shared" si="4"/>
        <v/>
      </c>
      <c r="E16" s="19"/>
      <c r="F16" s="19"/>
      <c r="G16" s="58">
        <f t="shared" si="5"/>
        <v>0</v>
      </c>
      <c r="H16" s="59" t="str">
        <f t="shared" si="1"/>
        <v/>
      </c>
      <c r="I16" s="60">
        <f t="shared" si="6"/>
        <v>0</v>
      </c>
      <c r="J16" s="60">
        <f t="shared" si="7"/>
        <v>-46.101666666666553</v>
      </c>
      <c r="K16" s="25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8"/>
        <v>44025</v>
      </c>
      <c r="C17" s="18"/>
      <c r="D17" s="19" t="str">
        <f t="shared" si="4"/>
        <v/>
      </c>
      <c r="E17" s="19"/>
      <c r="F17" s="19"/>
      <c r="G17" s="58">
        <f t="shared" si="5"/>
        <v>0</v>
      </c>
      <c r="H17" s="59" t="str">
        <f t="shared" si="1"/>
        <v/>
      </c>
      <c r="I17" s="60">
        <f t="shared" si="6"/>
        <v>0</v>
      </c>
      <c r="J17" s="60">
        <f t="shared" si="7"/>
        <v>-46.101666666666553</v>
      </c>
      <c r="K17" s="25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8"/>
        <v>44026</v>
      </c>
      <c r="C18" s="18"/>
      <c r="D18" s="19">
        <f t="shared" si="4"/>
        <v>0</v>
      </c>
      <c r="E18" s="19"/>
      <c r="F18" s="19"/>
      <c r="G18" s="58">
        <f t="shared" si="5"/>
        <v>0</v>
      </c>
      <c r="H18" s="59">
        <f t="shared" si="1"/>
        <v>0.33166666666666667</v>
      </c>
      <c r="I18" s="60">
        <f t="shared" si="6"/>
        <v>-0.33166666666666667</v>
      </c>
      <c r="J18" s="60">
        <f t="shared" si="7"/>
        <v>-46.433333333333216</v>
      </c>
      <c r="K18" s="25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8"/>
        <v>44027</v>
      </c>
      <c r="C19" s="18"/>
      <c r="D19" s="19">
        <f t="shared" si="4"/>
        <v>0</v>
      </c>
      <c r="E19" s="19"/>
      <c r="F19" s="19"/>
      <c r="G19" s="58">
        <f t="shared" si="5"/>
        <v>0</v>
      </c>
      <c r="H19" s="59">
        <f t="shared" si="1"/>
        <v>0.33166666666666667</v>
      </c>
      <c r="I19" s="60">
        <f t="shared" si="6"/>
        <v>-0.33166666666666667</v>
      </c>
      <c r="J19" s="60">
        <f t="shared" si="7"/>
        <v>-46.76499999999988</v>
      </c>
      <c r="K19" s="25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8"/>
        <v>44028</v>
      </c>
      <c r="C20" s="18"/>
      <c r="D20" s="19">
        <f t="shared" si="4"/>
        <v>0</v>
      </c>
      <c r="E20" s="19"/>
      <c r="F20" s="19"/>
      <c r="G20" s="58">
        <f t="shared" si="5"/>
        <v>0</v>
      </c>
      <c r="H20" s="59">
        <f t="shared" si="1"/>
        <v>0.33166666666666667</v>
      </c>
      <c r="I20" s="60">
        <f t="shared" si="6"/>
        <v>-0.33166666666666667</v>
      </c>
      <c r="J20" s="60">
        <f t="shared" si="7"/>
        <v>-47.096666666666543</v>
      </c>
      <c r="K20" s="25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8"/>
        <v>44029</v>
      </c>
      <c r="C21" s="18"/>
      <c r="D21" s="19">
        <f t="shared" si="4"/>
        <v>0</v>
      </c>
      <c r="E21" s="19"/>
      <c r="F21" s="19"/>
      <c r="G21" s="58">
        <f t="shared" si="5"/>
        <v>0</v>
      </c>
      <c r="H21" s="59">
        <f t="shared" si="1"/>
        <v>0.33166666666666667</v>
      </c>
      <c r="I21" s="60">
        <f t="shared" si="6"/>
        <v>-0.33166666666666667</v>
      </c>
      <c r="J21" s="60">
        <f t="shared" si="7"/>
        <v>-47.428333333333207</v>
      </c>
      <c r="K21" s="25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8"/>
        <v>44030</v>
      </c>
      <c r="C22" s="18"/>
      <c r="D22" s="19">
        <f t="shared" si="4"/>
        <v>0</v>
      </c>
      <c r="E22" s="19"/>
      <c r="F22" s="19"/>
      <c r="G22" s="58">
        <f t="shared" si="5"/>
        <v>0</v>
      </c>
      <c r="H22" s="59">
        <f t="shared" si="1"/>
        <v>0.33166666666666667</v>
      </c>
      <c r="I22" s="60">
        <f t="shared" si="6"/>
        <v>-0.33166666666666667</v>
      </c>
      <c r="J22" s="60">
        <f t="shared" si="7"/>
        <v>-47.75999999999987</v>
      </c>
      <c r="K22" s="25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8"/>
        <v>44031</v>
      </c>
      <c r="C23" s="18"/>
      <c r="D23" s="19" t="str">
        <f t="shared" si="4"/>
        <v/>
      </c>
      <c r="E23" s="19"/>
      <c r="F23" s="19"/>
      <c r="G23" s="58">
        <f t="shared" si="5"/>
        <v>0</v>
      </c>
      <c r="H23" s="59" t="str">
        <f t="shared" si="1"/>
        <v/>
      </c>
      <c r="I23" s="60">
        <f t="shared" si="6"/>
        <v>0</v>
      </c>
      <c r="J23" s="60">
        <f t="shared" si="7"/>
        <v>-47.75999999999987</v>
      </c>
      <c r="K23" s="25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8"/>
        <v>44032</v>
      </c>
      <c r="C24" s="18"/>
      <c r="D24" s="19" t="str">
        <f t="shared" si="4"/>
        <v/>
      </c>
      <c r="E24" s="19"/>
      <c r="F24" s="19"/>
      <c r="G24" s="58">
        <f t="shared" si="5"/>
        <v>0</v>
      </c>
      <c r="H24" s="59" t="str">
        <f t="shared" si="1"/>
        <v/>
      </c>
      <c r="I24" s="60">
        <f t="shared" si="6"/>
        <v>0</v>
      </c>
      <c r="J24" s="60">
        <f t="shared" si="7"/>
        <v>-47.75999999999987</v>
      </c>
      <c r="K24" s="25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8"/>
        <v>44033</v>
      </c>
      <c r="C25" s="18"/>
      <c r="D25" s="19">
        <f t="shared" si="4"/>
        <v>0</v>
      </c>
      <c r="E25" s="19"/>
      <c r="F25" s="19"/>
      <c r="G25" s="58">
        <f t="shared" si="5"/>
        <v>0</v>
      </c>
      <c r="H25" s="59">
        <f t="shared" si="1"/>
        <v>0.33166666666666667</v>
      </c>
      <c r="I25" s="60">
        <f t="shared" si="6"/>
        <v>-0.33166666666666667</v>
      </c>
      <c r="J25" s="60">
        <f t="shared" si="7"/>
        <v>-48.091666666666534</v>
      </c>
      <c r="K25" s="25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8"/>
        <v>44034</v>
      </c>
      <c r="C26" s="18"/>
      <c r="D26" s="19">
        <f t="shared" si="4"/>
        <v>0</v>
      </c>
      <c r="E26" s="19"/>
      <c r="F26" s="19"/>
      <c r="G26" s="58">
        <f t="shared" si="5"/>
        <v>0</v>
      </c>
      <c r="H26" s="59">
        <f t="shared" si="1"/>
        <v>0.33166666666666667</v>
      </c>
      <c r="I26" s="60">
        <f t="shared" si="6"/>
        <v>-0.33166666666666667</v>
      </c>
      <c r="J26" s="60">
        <f t="shared" si="7"/>
        <v>-48.423333333333197</v>
      </c>
      <c r="K26" s="25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8"/>
        <v>44035</v>
      </c>
      <c r="C27" s="18"/>
      <c r="D27" s="19">
        <f t="shared" si="4"/>
        <v>0</v>
      </c>
      <c r="E27" s="19"/>
      <c r="F27" s="19"/>
      <c r="G27" s="58">
        <f t="shared" si="5"/>
        <v>0</v>
      </c>
      <c r="H27" s="59">
        <f t="shared" si="1"/>
        <v>0.33166666666666667</v>
      </c>
      <c r="I27" s="60">
        <f t="shared" si="6"/>
        <v>-0.33166666666666667</v>
      </c>
      <c r="J27" s="60">
        <f t="shared" si="7"/>
        <v>-48.75499999999986</v>
      </c>
      <c r="K27" s="25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8"/>
        <v>44036</v>
      </c>
      <c r="C28" s="18"/>
      <c r="D28" s="19">
        <f t="shared" si="4"/>
        <v>0</v>
      </c>
      <c r="E28" s="19"/>
      <c r="F28" s="19"/>
      <c r="G28" s="58">
        <f t="shared" si="5"/>
        <v>0</v>
      </c>
      <c r="H28" s="59">
        <f t="shared" si="1"/>
        <v>0.33166666666666667</v>
      </c>
      <c r="I28" s="60">
        <f t="shared" si="6"/>
        <v>-0.33166666666666667</v>
      </c>
      <c r="J28" s="60">
        <f t="shared" si="7"/>
        <v>-49.086666666666524</v>
      </c>
      <c r="K28" s="25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8"/>
        <v>44037</v>
      </c>
      <c r="C29" s="18"/>
      <c r="D29" s="19">
        <f t="shared" si="4"/>
        <v>0</v>
      </c>
      <c r="E29" s="19"/>
      <c r="F29" s="19"/>
      <c r="G29" s="58">
        <f t="shared" si="5"/>
        <v>0</v>
      </c>
      <c r="H29" s="59">
        <f t="shared" si="1"/>
        <v>0.33166666666666667</v>
      </c>
      <c r="I29" s="60">
        <f t="shared" si="6"/>
        <v>-0.33166666666666667</v>
      </c>
      <c r="J29" s="60">
        <f t="shared" si="7"/>
        <v>-49.418333333333187</v>
      </c>
      <c r="K29" s="25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8"/>
        <v>44038</v>
      </c>
      <c r="C30" s="18"/>
      <c r="D30" s="19" t="str">
        <f t="shared" si="4"/>
        <v/>
      </c>
      <c r="E30" s="19"/>
      <c r="F30" s="19"/>
      <c r="G30" s="58">
        <f t="shared" si="5"/>
        <v>0</v>
      </c>
      <c r="H30" s="59" t="str">
        <f t="shared" si="1"/>
        <v/>
      </c>
      <c r="I30" s="60">
        <f t="shared" si="6"/>
        <v>0</v>
      </c>
      <c r="J30" s="60">
        <f t="shared" si="7"/>
        <v>-49.418333333333187</v>
      </c>
      <c r="K30" s="25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8"/>
        <v>44039</v>
      </c>
      <c r="C31" s="18"/>
      <c r="D31" s="19" t="str">
        <f t="shared" si="4"/>
        <v/>
      </c>
      <c r="E31" s="19"/>
      <c r="F31" s="19"/>
      <c r="G31" s="58">
        <f t="shared" si="5"/>
        <v>0</v>
      </c>
      <c r="H31" s="59" t="str">
        <f t="shared" si="1"/>
        <v/>
      </c>
      <c r="I31" s="60">
        <f t="shared" si="6"/>
        <v>0</v>
      </c>
      <c r="J31" s="60">
        <f t="shared" si="7"/>
        <v>-49.418333333333187</v>
      </c>
      <c r="K31" s="25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 t="e">
        <f>IF(AND(Daten!#REF!="ja",DATEDIF(Daten!#REF!,B32,"Y")&gt;Daten!#REF!),"x","!")</f>
        <v>#REF!</v>
      </c>
      <c r="B32" s="26">
        <f t="shared" si="8"/>
        <v>44040</v>
      </c>
      <c r="C32" s="18"/>
      <c r="D32" s="19">
        <f t="shared" si="4"/>
        <v>0</v>
      </c>
      <c r="E32" s="19"/>
      <c r="F32" s="19"/>
      <c r="G32" s="58">
        <f t="shared" si="5"/>
        <v>0</v>
      </c>
      <c r="H32" s="59">
        <f t="shared" si="1"/>
        <v>0.33166666666666667</v>
      </c>
      <c r="I32" s="60">
        <f t="shared" si="6"/>
        <v>-0.33166666666666667</v>
      </c>
      <c r="J32" s="60">
        <f t="shared" si="7"/>
        <v>-49.749999999999851</v>
      </c>
      <c r="K32" s="25" t="str">
        <f>IF(C32="K",Daten!C$15,IF(C32="U",Daten!C$16,IF(C32="G",Daten!C$17,IF(C32="F",Daten!C$18,IF(C32="S",Daten!C$19,IF(C32="X",Daten!C$20,""))))))</f>
        <v/>
      </c>
    </row>
    <row r="33" spans="1:11" ht="16" x14ac:dyDescent="0.2">
      <c r="A33" s="9" t="e">
        <f>IF(AND(Daten!#REF!="ja",DATEDIF(Daten!#REF!,B33,"Y")&gt;Daten!#REF!),"x","!")</f>
        <v>#REF!</v>
      </c>
      <c r="B33" s="26">
        <f t="shared" si="8"/>
        <v>44041</v>
      </c>
      <c r="C33" s="18"/>
      <c r="D33" s="19">
        <f t="shared" si="4"/>
        <v>0</v>
      </c>
      <c r="E33" s="19"/>
      <c r="F33" s="19"/>
      <c r="G33" s="58">
        <f t="shared" si="5"/>
        <v>0</v>
      </c>
      <c r="H33" s="59">
        <f t="shared" si="1"/>
        <v>0.33166666666666667</v>
      </c>
      <c r="I33" s="60">
        <f t="shared" si="6"/>
        <v>-0.33166666666666667</v>
      </c>
      <c r="J33" s="60">
        <f t="shared" si="7"/>
        <v>-50.081666666666514</v>
      </c>
      <c r="K33" s="25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9" t="e">
        <f>IF(AND(Daten!#REF!="ja",DATEDIF(Daten!#REF!,B34,"Y")&gt;Daten!#REF!),"x","!")</f>
        <v>#REF!</v>
      </c>
      <c r="B34" s="28">
        <f t="shared" si="8"/>
        <v>44042</v>
      </c>
      <c r="C34" s="18"/>
      <c r="D34" s="19">
        <f t="shared" si="4"/>
        <v>0</v>
      </c>
      <c r="E34" s="19"/>
      <c r="F34" s="19"/>
      <c r="G34" s="58">
        <f t="shared" si="5"/>
        <v>0</v>
      </c>
      <c r="H34" s="59">
        <f t="shared" si="1"/>
        <v>0.33166666666666667</v>
      </c>
      <c r="I34" s="60">
        <f t="shared" si="6"/>
        <v>-0.33166666666666667</v>
      </c>
      <c r="J34" s="60">
        <f t="shared" si="7"/>
        <v>-50.413333333333178</v>
      </c>
      <c r="K34" s="25" t="str">
        <f>IF(C34="K",Daten!C$15,IF(C34="U",Daten!C$16,IF(C34="G",Daten!C$17,IF(C34="F",Daten!C$18,IF(C34="S",Daten!C$19,IF(C34="X",Daten!C$20,""))))))</f>
        <v/>
      </c>
    </row>
    <row r="35" spans="1:11" ht="17" thickBot="1" x14ac:dyDescent="0.25">
      <c r="B35" s="15"/>
      <c r="C35" s="16"/>
      <c r="D35" s="16"/>
      <c r="E35" s="16"/>
      <c r="F35" s="16"/>
      <c r="G35" s="64"/>
      <c r="H35" s="64"/>
      <c r="I35" s="64"/>
      <c r="J35" s="57">
        <f>J34</f>
        <v>-50.413333333333178</v>
      </c>
      <c r="K35" s="17" t="s">
        <v>6</v>
      </c>
    </row>
    <row r="36" spans="1:11" ht="17.25" customHeight="1" thickBot="1" x14ac:dyDescent="0.2"/>
    <row r="37" spans="1:11" ht="15.75" customHeight="1" x14ac:dyDescent="0.15">
      <c r="I37" s="2" t="s">
        <v>21</v>
      </c>
      <c r="J37" s="4">
        <f>COUNTIF($C$4:$C$34,"U")</f>
        <v>0</v>
      </c>
    </row>
    <row r="38" spans="1:11" ht="17.25" customHeight="1" thickBot="1" x14ac:dyDescent="0.2">
      <c r="I38" s="3" t="s">
        <v>20</v>
      </c>
      <c r="J38" s="5">
        <f>Juni!J37-J37</f>
        <v>30</v>
      </c>
    </row>
  </sheetData>
  <phoneticPr fontId="0" type="noConversion"/>
  <conditionalFormatting sqref="C4:C34">
    <cfRule type="expression" dxfId="53" priority="10" stopIfTrue="1">
      <formula>OR(WEEKDAY(B4)=7,WEEKDAY(B4)=1,C4="x")</formula>
    </cfRule>
  </conditionalFormatting>
  <conditionalFormatting sqref="C3:J3 J35">
    <cfRule type="cellIs" dxfId="52" priority="2" stopIfTrue="1" operator="lessThan">
      <formula>0</formula>
    </cfRule>
  </conditionalFormatting>
  <conditionalFormatting sqref="D4:D34">
    <cfRule type="expression" dxfId="51" priority="3" stopIfTrue="1">
      <formula>OR(WEEKDAY(#REF!)=7,WEEKDAY(#REF!)=1,C4="x")</formula>
    </cfRule>
  </conditionalFormatting>
  <conditionalFormatting sqref="E4:E34">
    <cfRule type="expression" dxfId="50" priority="4" stopIfTrue="1">
      <formula>OR(WEEKDAY(#REF!)=7,WEEKDAY(#REF!)=1,#REF!="x")</formula>
    </cfRule>
  </conditionalFormatting>
  <conditionalFormatting sqref="F4:F34">
    <cfRule type="expression" dxfId="49" priority="5" stopIfTrue="1">
      <formula>OR(WEEKDAY(#REF!)=7,WEEKDAY(#REF!)=1,#REF!="x")</formula>
    </cfRule>
  </conditionalFormatting>
  <conditionalFormatting sqref="G4:G34">
    <cfRule type="expression" dxfId="48" priority="6" stopIfTrue="1">
      <formula>OR(WEEKDAY(#REF!)=7,WEEKDAY(#REF!)=1,#REF!="X")</formula>
    </cfRule>
  </conditionalFormatting>
  <conditionalFormatting sqref="H4:H34">
    <cfRule type="expression" dxfId="47" priority="1" stopIfTrue="1">
      <formula>OR(WEEKDAY(#REF!)=7,WEEKDAY(#REF!)=1,#REF!="X")</formula>
    </cfRule>
  </conditionalFormatting>
  <conditionalFormatting sqref="I4:I34">
    <cfRule type="expression" dxfId="46" priority="8" stopIfTrue="1">
      <formula>OR(WEEKDAY(#REF!)=7,WEEKDAY(#REF!)=1,#REF!="X")</formula>
    </cfRule>
  </conditionalFormatting>
  <conditionalFormatting sqref="J4:J34">
    <cfRule type="expression" dxfId="45" priority="9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K38"/>
  <sheetViews>
    <sheetView topLeftCell="B1" zoomScaleNormal="100" workbookViewId="0">
      <selection activeCell="K4" sqref="K4:K34"/>
    </sheetView>
  </sheetViews>
  <sheetFormatPr baseColWidth="10" defaultColWidth="11.5" defaultRowHeight="13" x14ac:dyDescent="0.15"/>
  <cols>
    <col min="1" max="1" width="1.5" hidden="1" customWidth="1"/>
    <col min="2" max="2" width="9.5" style="12" bestFit="1" customWidth="1"/>
    <col min="3" max="10" width="11.83203125" customWidth="1"/>
    <col min="11" max="11" width="25.5" style="9" bestFit="1" customWidth="1"/>
  </cols>
  <sheetData>
    <row r="1" spans="1:11" ht="21" thickBot="1" x14ac:dyDescent="0.25">
      <c r="B1" s="7" t="str">
        <f>Juli!B1</f>
        <v>Name</v>
      </c>
      <c r="C1" s="8" t="str">
        <f>Name</f>
        <v>Name eintragen</v>
      </c>
    </row>
    <row r="2" spans="1:11" ht="52" thickBot="1" x14ac:dyDescent="0.25">
      <c r="B2" s="21" t="s">
        <v>0</v>
      </c>
      <c r="C2" s="22" t="s">
        <v>1</v>
      </c>
      <c r="D2" s="22" t="s">
        <v>2</v>
      </c>
      <c r="E2" s="23" t="s">
        <v>30</v>
      </c>
      <c r="F2" s="22" t="s">
        <v>3</v>
      </c>
      <c r="G2" s="22" t="s">
        <v>4</v>
      </c>
      <c r="H2" s="22" t="s">
        <v>5</v>
      </c>
      <c r="I2" s="23" t="s">
        <v>8</v>
      </c>
      <c r="J2" s="23" t="s">
        <v>7</v>
      </c>
      <c r="K2" s="72"/>
    </row>
    <row r="3" spans="1:11" ht="17" thickBot="1" x14ac:dyDescent="0.25">
      <c r="B3" s="73"/>
      <c r="C3" s="20"/>
      <c r="D3" s="20"/>
      <c r="E3" s="20"/>
      <c r="F3" s="20"/>
      <c r="G3" s="56"/>
      <c r="H3" s="56"/>
      <c r="I3" s="56"/>
      <c r="J3" s="57">
        <f>Juli!J35</f>
        <v>-50.413333333333178</v>
      </c>
      <c r="K3" s="17" t="s">
        <v>6</v>
      </c>
    </row>
    <row r="4" spans="1:11" ht="16" x14ac:dyDescent="0.2">
      <c r="A4" s="9" t="e">
        <f>IF(AND(Daten!#REF!="ja",DATEDIF(Daten!#REF!,B4,"Y")&gt;Daten!#REF!),"x","!")</f>
        <v>#REF!</v>
      </c>
      <c r="B4" s="24">
        <f>DATE(Daten!C2,8,1)</f>
        <v>44043</v>
      </c>
      <c r="C4" s="18"/>
      <c r="D4" s="19">
        <f>IF((OR(WEEKDAY(B4)=7,WEEKDAY(B4)=1,C4="X")),"",IF(OR(C4="",C4="G",C4="S",C4="K",C4="U",C4="F"),0,Pause))</f>
        <v>0</v>
      </c>
      <c r="E4" s="19"/>
      <c r="F4" s="19"/>
      <c r="G4" s="58">
        <f>IF(OR(AND(ISBLANK(C4),ISBLANK(D4)),WEEKDAY(B4)=7,WEEKDAY(B4)=1,C4="X"),0,IF(OR(C4="S",C4="K",C4="F",C4="U"),H4,IF(C4="G",0,(F4-C4)-(D4+E4))))</f>
        <v>0</v>
      </c>
      <c r="H4" s="59">
        <f t="shared" ref="H4:H34" si="0">IF((OR(WEEKDAY(B4)=7,WEEKDAY(B4)=1,C4="X")),"",TArbZeit)</f>
        <v>0.33166666666666667</v>
      </c>
      <c r="I4" s="60">
        <f>IF((OR(WEEKDAY(B4)=7,WEEKDAY(B4)=1,C4="X")),0,G4-H4)</f>
        <v>-0.33166666666666667</v>
      </c>
      <c r="J4" s="60">
        <f>J3+I4</f>
        <v>-50.744999999999841</v>
      </c>
      <c r="K4" s="25" t="str">
        <f>IF(C4="K",Daten!C$15,IF(C4="U",Daten!C$16,IF(C4="G",Daten!C$17,IF(C4="F",Daten!C$18,IF(C4="S",Daten!C$19,IF(C4="X",Daten!C$20,""))))))</f>
        <v/>
      </c>
    </row>
    <row r="5" spans="1:11" ht="16" x14ac:dyDescent="0.2">
      <c r="A5" s="9" t="e">
        <f>IF(AND(Daten!#REF!="ja",DATEDIF(Daten!#REF!,B5,"Y")&gt;Daten!#REF!),"x","!")</f>
        <v>#REF!</v>
      </c>
      <c r="B5" s="26">
        <f>B4+1</f>
        <v>44044</v>
      </c>
      <c r="C5" s="18"/>
      <c r="D5" s="19">
        <f t="shared" ref="D5:D34" si="1">IF((OR(WEEKDAY(B5)=7,WEEKDAY(B5)=1,C5="X")),"",IF(OR(C5="",C5="G",C5="S",C5="K",C5="U",C5="F"),0,Pause))</f>
        <v>0</v>
      </c>
      <c r="E5" s="19"/>
      <c r="F5" s="19"/>
      <c r="G5" s="58">
        <f t="shared" ref="G5:G34" si="2">IF(OR(AND(ISBLANK(C5),ISBLANK(D5)),WEEKDAY(B5)=7,WEEKDAY(B5)=1,C5="X"),0,IF(OR(C5="S",C5="K",C5="F",C5="U"),H5,IF(C5="G",0,(F5-C5)-(D5+E5))))</f>
        <v>0</v>
      </c>
      <c r="H5" s="59">
        <f t="shared" si="0"/>
        <v>0.33166666666666667</v>
      </c>
      <c r="I5" s="60">
        <f t="shared" ref="I5:I34" si="3">IF((OR(WEEKDAY(B5)=7,WEEKDAY(B5)=1,C5="X")),0,G5-H5)</f>
        <v>-0.33166666666666667</v>
      </c>
      <c r="J5" s="60">
        <f t="shared" ref="J5:J34" si="4">J4+I5</f>
        <v>-51.076666666666505</v>
      </c>
      <c r="K5" s="25" t="str">
        <f>IF(C5="K",Daten!C$15,IF(C5="U",Daten!C$16,IF(C5="G",Daten!C$17,IF(C5="F",Daten!C$18,IF(C5="S",Daten!C$19,IF(C5="X",Daten!C$20,""))))))</f>
        <v/>
      </c>
    </row>
    <row r="6" spans="1:11" ht="16" x14ac:dyDescent="0.2">
      <c r="A6" s="9" t="e">
        <f>IF(AND(Daten!#REF!="ja",DATEDIF(Daten!#REF!,B6,"Y")&gt;Daten!#REF!),"x","!")</f>
        <v>#REF!</v>
      </c>
      <c r="B6" s="26">
        <f t="shared" ref="B6:B34" si="5">B5+1</f>
        <v>44045</v>
      </c>
      <c r="C6" s="18"/>
      <c r="D6" s="19" t="str">
        <f t="shared" si="1"/>
        <v/>
      </c>
      <c r="E6" s="19"/>
      <c r="F6" s="19"/>
      <c r="G6" s="58">
        <f t="shared" si="2"/>
        <v>0</v>
      </c>
      <c r="H6" s="59" t="str">
        <f t="shared" si="0"/>
        <v/>
      </c>
      <c r="I6" s="60">
        <f t="shared" si="3"/>
        <v>0</v>
      </c>
      <c r="J6" s="60">
        <f t="shared" si="4"/>
        <v>-51.076666666666505</v>
      </c>
      <c r="K6" s="25" t="str">
        <f>IF(C6="K",Daten!C$15,IF(C6="U",Daten!C$16,IF(C6="G",Daten!C$17,IF(C6="F",Daten!C$18,IF(C6="S",Daten!C$19,IF(C6="X",Daten!C$20,""))))))</f>
        <v/>
      </c>
    </row>
    <row r="7" spans="1:11" ht="16" x14ac:dyDescent="0.2">
      <c r="A7" s="9" t="e">
        <f>IF(AND(Daten!#REF!="ja",DATEDIF(Daten!#REF!,B7,"Y")&gt;Daten!#REF!),"x","!")</f>
        <v>#REF!</v>
      </c>
      <c r="B7" s="26">
        <f t="shared" si="5"/>
        <v>44046</v>
      </c>
      <c r="C7" s="18"/>
      <c r="D7" s="19" t="str">
        <f t="shared" si="1"/>
        <v/>
      </c>
      <c r="E7" s="19"/>
      <c r="F7" s="19"/>
      <c r="G7" s="58">
        <f t="shared" si="2"/>
        <v>0</v>
      </c>
      <c r="H7" s="59" t="str">
        <f t="shared" si="0"/>
        <v/>
      </c>
      <c r="I7" s="60">
        <f t="shared" si="3"/>
        <v>0</v>
      </c>
      <c r="J7" s="60">
        <f t="shared" si="4"/>
        <v>-51.076666666666505</v>
      </c>
      <c r="K7" s="25" t="str">
        <f>IF(C7="K",Daten!C$15,IF(C7="U",Daten!C$16,IF(C7="G",Daten!C$17,IF(C7="F",Daten!C$18,IF(C7="S",Daten!C$19,IF(C7="X",Daten!C$20,""))))))</f>
        <v/>
      </c>
    </row>
    <row r="8" spans="1:11" ht="16" x14ac:dyDescent="0.2">
      <c r="A8" s="9" t="e">
        <f>IF(AND(Daten!#REF!="ja",DATEDIF(Daten!#REF!,B8,"Y")&gt;Daten!#REF!),"x","!")</f>
        <v>#REF!</v>
      </c>
      <c r="B8" s="26">
        <f t="shared" si="5"/>
        <v>44047</v>
      </c>
      <c r="C8" s="18"/>
      <c r="D8" s="19">
        <f t="shared" si="1"/>
        <v>0</v>
      </c>
      <c r="E8" s="19"/>
      <c r="F8" s="19"/>
      <c r="G8" s="58">
        <f t="shared" si="2"/>
        <v>0</v>
      </c>
      <c r="H8" s="59">
        <f t="shared" si="0"/>
        <v>0.33166666666666667</v>
      </c>
      <c r="I8" s="60">
        <f t="shared" si="3"/>
        <v>-0.33166666666666667</v>
      </c>
      <c r="J8" s="60">
        <f t="shared" si="4"/>
        <v>-51.408333333333168</v>
      </c>
      <c r="K8" s="25" t="str">
        <f>IF(C8="K",Daten!C$15,IF(C8="U",Daten!C$16,IF(C8="G",Daten!C$17,IF(C8="F",Daten!C$18,IF(C8="S",Daten!C$19,IF(C8="X",Daten!C$20,""))))))</f>
        <v/>
      </c>
    </row>
    <row r="9" spans="1:11" ht="16" x14ac:dyDescent="0.2">
      <c r="A9" s="9" t="e">
        <f>IF(AND(Daten!#REF!="ja",DATEDIF(Daten!#REF!,B9,"Y")&gt;Daten!#REF!),"x","!")</f>
        <v>#REF!</v>
      </c>
      <c r="B9" s="26">
        <f t="shared" si="5"/>
        <v>44048</v>
      </c>
      <c r="C9" s="18"/>
      <c r="D9" s="19">
        <f t="shared" si="1"/>
        <v>0</v>
      </c>
      <c r="E9" s="19"/>
      <c r="F9" s="19"/>
      <c r="G9" s="58">
        <f t="shared" si="2"/>
        <v>0</v>
      </c>
      <c r="H9" s="59">
        <f t="shared" si="0"/>
        <v>0.33166666666666667</v>
      </c>
      <c r="I9" s="60">
        <f t="shared" si="3"/>
        <v>-0.33166666666666667</v>
      </c>
      <c r="J9" s="60">
        <f t="shared" si="4"/>
        <v>-51.739999999999831</v>
      </c>
      <c r="K9" s="25" t="str">
        <f>IF(C9="K",Daten!C$15,IF(C9="U",Daten!C$16,IF(C9="G",Daten!C$17,IF(C9="F",Daten!C$18,IF(C9="S",Daten!C$19,IF(C9="X",Daten!C$20,""))))))</f>
        <v/>
      </c>
    </row>
    <row r="10" spans="1:11" ht="16" x14ac:dyDescent="0.2">
      <c r="A10" s="9" t="e">
        <f>IF(AND(Daten!#REF!="ja",DATEDIF(Daten!#REF!,B10,"Y")&gt;Daten!#REF!),"x","!")</f>
        <v>#REF!</v>
      </c>
      <c r="B10" s="26">
        <f t="shared" si="5"/>
        <v>44049</v>
      </c>
      <c r="C10" s="18"/>
      <c r="D10" s="19">
        <f t="shared" si="1"/>
        <v>0</v>
      </c>
      <c r="E10" s="19"/>
      <c r="F10" s="19"/>
      <c r="G10" s="58">
        <f t="shared" si="2"/>
        <v>0</v>
      </c>
      <c r="H10" s="59">
        <f t="shared" si="0"/>
        <v>0.33166666666666667</v>
      </c>
      <c r="I10" s="60">
        <f t="shared" si="3"/>
        <v>-0.33166666666666667</v>
      </c>
      <c r="J10" s="60">
        <f t="shared" si="4"/>
        <v>-52.071666666666495</v>
      </c>
      <c r="K10" s="25" t="str">
        <f>IF(C10="K",Daten!C$15,IF(C10="U",Daten!C$16,IF(C10="G",Daten!C$17,IF(C10="F",Daten!C$18,IF(C10="S",Daten!C$19,IF(C10="X",Daten!C$20,""))))))</f>
        <v/>
      </c>
    </row>
    <row r="11" spans="1:11" ht="16" x14ac:dyDescent="0.2">
      <c r="A11" s="9" t="e">
        <f>IF(AND(Daten!#REF!="ja",DATEDIF(Daten!#REF!,B11,"Y")&gt;Daten!#REF!),"x","!")</f>
        <v>#REF!</v>
      </c>
      <c r="B11" s="26">
        <f t="shared" si="5"/>
        <v>44050</v>
      </c>
      <c r="C11" s="18"/>
      <c r="D11" s="19">
        <f t="shared" si="1"/>
        <v>0</v>
      </c>
      <c r="E11" s="19"/>
      <c r="F11" s="19"/>
      <c r="G11" s="58">
        <f t="shared" si="2"/>
        <v>0</v>
      </c>
      <c r="H11" s="59">
        <f t="shared" si="0"/>
        <v>0.33166666666666667</v>
      </c>
      <c r="I11" s="60">
        <f t="shared" si="3"/>
        <v>-0.33166666666666667</v>
      </c>
      <c r="J11" s="60">
        <f t="shared" si="4"/>
        <v>-52.403333333333158</v>
      </c>
      <c r="K11" s="25" t="str">
        <f>IF(C11="K",Daten!C$15,IF(C11="U",Daten!C$16,IF(C11="G",Daten!C$17,IF(C11="F",Daten!C$18,IF(C11="S",Daten!C$19,IF(C11="X",Daten!C$20,""))))))</f>
        <v/>
      </c>
    </row>
    <row r="12" spans="1:11" ht="16" x14ac:dyDescent="0.2">
      <c r="A12" s="9" t="e">
        <f>IF(AND(Daten!#REF!="ja",DATEDIF(Daten!#REF!,B12,"Y")&gt;Daten!#REF!),"x","!")</f>
        <v>#REF!</v>
      </c>
      <c r="B12" s="26">
        <f t="shared" si="5"/>
        <v>44051</v>
      </c>
      <c r="C12" s="18"/>
      <c r="D12" s="19">
        <f t="shared" si="1"/>
        <v>0</v>
      </c>
      <c r="E12" s="19"/>
      <c r="F12" s="19"/>
      <c r="G12" s="58">
        <f t="shared" si="2"/>
        <v>0</v>
      </c>
      <c r="H12" s="59">
        <f t="shared" si="0"/>
        <v>0.33166666666666667</v>
      </c>
      <c r="I12" s="60">
        <f t="shared" si="3"/>
        <v>-0.33166666666666667</v>
      </c>
      <c r="J12" s="60">
        <f t="shared" si="4"/>
        <v>-52.734999999999822</v>
      </c>
      <c r="K12" s="25" t="str">
        <f>IF(C12="K",Daten!C$15,IF(C12="U",Daten!C$16,IF(C12="G",Daten!C$17,IF(C12="F",Daten!C$18,IF(C12="S",Daten!C$19,IF(C12="X",Daten!C$20,""))))))</f>
        <v/>
      </c>
    </row>
    <row r="13" spans="1:11" ht="16" x14ac:dyDescent="0.2">
      <c r="A13" s="9" t="e">
        <f>IF(AND(Daten!#REF!="ja",DATEDIF(Daten!#REF!,B13,"Y")&gt;Daten!#REF!),"x","!")</f>
        <v>#REF!</v>
      </c>
      <c r="B13" s="26">
        <f t="shared" si="5"/>
        <v>44052</v>
      </c>
      <c r="C13" s="18"/>
      <c r="D13" s="19" t="str">
        <f t="shared" si="1"/>
        <v/>
      </c>
      <c r="E13" s="19"/>
      <c r="F13" s="19"/>
      <c r="G13" s="58">
        <f t="shared" si="2"/>
        <v>0</v>
      </c>
      <c r="H13" s="59" t="str">
        <f t="shared" si="0"/>
        <v/>
      </c>
      <c r="I13" s="60">
        <f t="shared" si="3"/>
        <v>0</v>
      </c>
      <c r="J13" s="60">
        <f t="shared" si="4"/>
        <v>-52.734999999999822</v>
      </c>
      <c r="K13" s="25" t="str">
        <f>IF(C13="K",Daten!C$15,IF(C13="U",Daten!C$16,IF(C13="G",Daten!C$17,IF(C13="F",Daten!C$18,IF(C13="S",Daten!C$19,IF(C13="X",Daten!C$20,""))))))</f>
        <v/>
      </c>
    </row>
    <row r="14" spans="1:11" ht="16" x14ac:dyDescent="0.2">
      <c r="A14" s="9" t="e">
        <f>IF(AND(Daten!#REF!="ja",DATEDIF(Daten!#REF!,B14,"Y")&gt;Daten!#REF!),"x","!")</f>
        <v>#REF!</v>
      </c>
      <c r="B14" s="26">
        <f t="shared" si="5"/>
        <v>44053</v>
      </c>
      <c r="C14" s="18"/>
      <c r="D14" s="19" t="str">
        <f t="shared" si="1"/>
        <v/>
      </c>
      <c r="E14" s="19"/>
      <c r="F14" s="19"/>
      <c r="G14" s="58">
        <f t="shared" si="2"/>
        <v>0</v>
      </c>
      <c r="H14" s="59" t="str">
        <f t="shared" si="0"/>
        <v/>
      </c>
      <c r="I14" s="60">
        <f t="shared" si="3"/>
        <v>0</v>
      </c>
      <c r="J14" s="60">
        <f t="shared" si="4"/>
        <v>-52.734999999999822</v>
      </c>
      <c r="K14" s="25" t="str">
        <f>IF(C14="K",Daten!C$15,IF(C14="U",Daten!C$16,IF(C14="G",Daten!C$17,IF(C14="F",Daten!C$18,IF(C14="S",Daten!C$19,IF(C14="X",Daten!C$20,""))))))</f>
        <v/>
      </c>
    </row>
    <row r="15" spans="1:11" ht="16" x14ac:dyDescent="0.2">
      <c r="A15" s="9" t="e">
        <f>IF(AND(Daten!#REF!="ja",DATEDIF(Daten!#REF!,B15,"Y")&gt;Daten!#REF!),"x","!")</f>
        <v>#REF!</v>
      </c>
      <c r="B15" s="26">
        <f t="shared" si="5"/>
        <v>44054</v>
      </c>
      <c r="C15" s="18"/>
      <c r="D15" s="19">
        <f t="shared" si="1"/>
        <v>0</v>
      </c>
      <c r="E15" s="19"/>
      <c r="F15" s="19"/>
      <c r="G15" s="58">
        <f t="shared" si="2"/>
        <v>0</v>
      </c>
      <c r="H15" s="59">
        <f t="shared" si="0"/>
        <v>0.33166666666666667</v>
      </c>
      <c r="I15" s="60">
        <f t="shared" si="3"/>
        <v>-0.33166666666666667</v>
      </c>
      <c r="J15" s="60">
        <f t="shared" si="4"/>
        <v>-53.066666666666485</v>
      </c>
      <c r="K15" s="25" t="str">
        <f>IF(C15="K",Daten!C$15,IF(C15="U",Daten!C$16,IF(C15="G",Daten!C$17,IF(C15="F",Daten!C$18,IF(C15="S",Daten!C$19,IF(C15="X",Daten!C$20,""))))))</f>
        <v/>
      </c>
    </row>
    <row r="16" spans="1:11" ht="16" x14ac:dyDescent="0.2">
      <c r="A16" s="9" t="e">
        <f>IF(AND(Daten!#REF!="ja",DATEDIF(Daten!#REF!,B16,"Y")&gt;Daten!#REF!),"x","!")</f>
        <v>#REF!</v>
      </c>
      <c r="B16" s="26">
        <f t="shared" si="5"/>
        <v>44055</v>
      </c>
      <c r="C16" s="18"/>
      <c r="D16" s="19">
        <f t="shared" si="1"/>
        <v>0</v>
      </c>
      <c r="E16" s="19"/>
      <c r="F16" s="19"/>
      <c r="G16" s="58">
        <f t="shared" si="2"/>
        <v>0</v>
      </c>
      <c r="H16" s="59">
        <f t="shared" si="0"/>
        <v>0.33166666666666667</v>
      </c>
      <c r="I16" s="60">
        <f t="shared" si="3"/>
        <v>-0.33166666666666667</v>
      </c>
      <c r="J16" s="60">
        <f t="shared" si="4"/>
        <v>-53.398333333333149</v>
      </c>
      <c r="K16" s="25" t="str">
        <f>IF(C16="K",Daten!C$15,IF(C16="U",Daten!C$16,IF(C16="G",Daten!C$17,IF(C16="F",Daten!C$18,IF(C16="S",Daten!C$19,IF(C16="X",Daten!C$20,""))))))</f>
        <v/>
      </c>
    </row>
    <row r="17" spans="1:11" ht="16" x14ac:dyDescent="0.2">
      <c r="A17" s="9" t="e">
        <f>IF(AND(Daten!#REF!="ja",DATEDIF(Daten!#REF!,B17,"Y")&gt;Daten!#REF!),"x","!")</f>
        <v>#REF!</v>
      </c>
      <c r="B17" s="26">
        <f t="shared" si="5"/>
        <v>44056</v>
      </c>
      <c r="C17" s="18"/>
      <c r="D17" s="19">
        <f t="shared" si="1"/>
        <v>0</v>
      </c>
      <c r="E17" s="19"/>
      <c r="F17" s="19"/>
      <c r="G17" s="58">
        <f t="shared" si="2"/>
        <v>0</v>
      </c>
      <c r="H17" s="59">
        <f t="shared" si="0"/>
        <v>0.33166666666666667</v>
      </c>
      <c r="I17" s="60">
        <f t="shared" si="3"/>
        <v>-0.33166666666666667</v>
      </c>
      <c r="J17" s="60">
        <f t="shared" si="4"/>
        <v>-53.729999999999812</v>
      </c>
      <c r="K17" s="25" t="str">
        <f>IF(C17="K",Daten!C$15,IF(C17="U",Daten!C$16,IF(C17="G",Daten!C$17,IF(C17="F",Daten!C$18,IF(C17="S",Daten!C$19,IF(C17="X",Daten!C$20,""))))))</f>
        <v/>
      </c>
    </row>
    <row r="18" spans="1:11" ht="16" x14ac:dyDescent="0.2">
      <c r="A18" s="9" t="e">
        <f>IF(AND(Daten!#REF!="ja",DATEDIF(Daten!#REF!,B18,"Y")&gt;Daten!#REF!),"x","!")</f>
        <v>#REF!</v>
      </c>
      <c r="B18" s="26">
        <f t="shared" si="5"/>
        <v>44057</v>
      </c>
      <c r="C18" s="18"/>
      <c r="D18" s="19">
        <f t="shared" si="1"/>
        <v>0</v>
      </c>
      <c r="E18" s="19"/>
      <c r="F18" s="19"/>
      <c r="G18" s="58">
        <f t="shared" si="2"/>
        <v>0</v>
      </c>
      <c r="H18" s="59">
        <f t="shared" si="0"/>
        <v>0.33166666666666667</v>
      </c>
      <c r="I18" s="60">
        <f t="shared" si="3"/>
        <v>-0.33166666666666667</v>
      </c>
      <c r="J18" s="60">
        <f t="shared" si="4"/>
        <v>-54.061666666666476</v>
      </c>
      <c r="K18" s="25" t="str">
        <f>IF(C18="K",Daten!C$15,IF(C18="U",Daten!C$16,IF(C18="G",Daten!C$17,IF(C18="F",Daten!C$18,IF(C18="S",Daten!C$19,IF(C18="X",Daten!C$20,""))))))</f>
        <v/>
      </c>
    </row>
    <row r="19" spans="1:11" ht="16" x14ac:dyDescent="0.2">
      <c r="A19" s="9" t="e">
        <f>IF(AND(Daten!#REF!="ja",DATEDIF(Daten!#REF!,B19,"Y")&gt;Daten!#REF!),"x","!")</f>
        <v>#REF!</v>
      </c>
      <c r="B19" s="26">
        <f t="shared" si="5"/>
        <v>44058</v>
      </c>
      <c r="C19" s="18"/>
      <c r="D19" s="19">
        <f t="shared" si="1"/>
        <v>0</v>
      </c>
      <c r="E19" s="19"/>
      <c r="F19" s="19"/>
      <c r="G19" s="58">
        <f t="shared" si="2"/>
        <v>0</v>
      </c>
      <c r="H19" s="59">
        <f t="shared" si="0"/>
        <v>0.33166666666666667</v>
      </c>
      <c r="I19" s="60">
        <f t="shared" si="3"/>
        <v>-0.33166666666666667</v>
      </c>
      <c r="J19" s="60">
        <f t="shared" si="4"/>
        <v>-54.393333333333139</v>
      </c>
      <c r="K19" s="25" t="str">
        <f>IF(C19="K",Daten!C$15,IF(C19="U",Daten!C$16,IF(C19="G",Daten!C$17,IF(C19="F",Daten!C$18,IF(C19="S",Daten!C$19,IF(C19="X",Daten!C$20,""))))))</f>
        <v/>
      </c>
    </row>
    <row r="20" spans="1:11" ht="16" x14ac:dyDescent="0.2">
      <c r="A20" s="9" t="e">
        <f>IF(AND(Daten!#REF!="ja",DATEDIF(Daten!#REF!,B20,"Y")&gt;Daten!#REF!),"x","!")</f>
        <v>#REF!</v>
      </c>
      <c r="B20" s="26">
        <f t="shared" si="5"/>
        <v>44059</v>
      </c>
      <c r="C20" s="18"/>
      <c r="D20" s="19" t="str">
        <f t="shared" si="1"/>
        <v/>
      </c>
      <c r="E20" s="19"/>
      <c r="F20" s="19"/>
      <c r="G20" s="58">
        <f t="shared" si="2"/>
        <v>0</v>
      </c>
      <c r="H20" s="59" t="str">
        <f t="shared" si="0"/>
        <v/>
      </c>
      <c r="I20" s="60">
        <f t="shared" si="3"/>
        <v>0</v>
      </c>
      <c r="J20" s="60">
        <f t="shared" si="4"/>
        <v>-54.393333333333139</v>
      </c>
      <c r="K20" s="25" t="str">
        <f>IF(C20="K",Daten!C$15,IF(C20="U",Daten!C$16,IF(C20="G",Daten!C$17,IF(C20="F",Daten!C$18,IF(C20="S",Daten!C$19,IF(C20="X",Daten!C$20,""))))))</f>
        <v/>
      </c>
    </row>
    <row r="21" spans="1:11" ht="16" x14ac:dyDescent="0.2">
      <c r="A21" s="9" t="e">
        <f>IF(AND(Daten!#REF!="ja",DATEDIF(Daten!#REF!,B21,"Y")&gt;Daten!#REF!),"x","!")</f>
        <v>#REF!</v>
      </c>
      <c r="B21" s="26">
        <f t="shared" si="5"/>
        <v>44060</v>
      </c>
      <c r="C21" s="18"/>
      <c r="D21" s="19" t="str">
        <f t="shared" si="1"/>
        <v/>
      </c>
      <c r="E21" s="19"/>
      <c r="F21" s="19"/>
      <c r="G21" s="58">
        <f t="shared" si="2"/>
        <v>0</v>
      </c>
      <c r="H21" s="59" t="str">
        <f t="shared" si="0"/>
        <v/>
      </c>
      <c r="I21" s="60">
        <f t="shared" si="3"/>
        <v>0</v>
      </c>
      <c r="J21" s="60">
        <f t="shared" si="4"/>
        <v>-54.393333333333139</v>
      </c>
      <c r="K21" s="25" t="str">
        <f>IF(C21="K",Daten!C$15,IF(C21="U",Daten!C$16,IF(C21="G",Daten!C$17,IF(C21="F",Daten!C$18,IF(C21="S",Daten!C$19,IF(C21="X",Daten!C$20,""))))))</f>
        <v/>
      </c>
    </row>
    <row r="22" spans="1:11" ht="16" x14ac:dyDescent="0.2">
      <c r="A22" s="9" t="e">
        <f>IF(AND(Daten!#REF!="ja",DATEDIF(Daten!#REF!,B22,"Y")&gt;Daten!#REF!),"x","!")</f>
        <v>#REF!</v>
      </c>
      <c r="B22" s="26">
        <f t="shared" si="5"/>
        <v>44061</v>
      </c>
      <c r="C22" s="18"/>
      <c r="D22" s="19">
        <f t="shared" si="1"/>
        <v>0</v>
      </c>
      <c r="E22" s="19"/>
      <c r="F22" s="19"/>
      <c r="G22" s="58">
        <f t="shared" si="2"/>
        <v>0</v>
      </c>
      <c r="H22" s="59">
        <f t="shared" si="0"/>
        <v>0.33166666666666667</v>
      </c>
      <c r="I22" s="60">
        <f t="shared" si="3"/>
        <v>-0.33166666666666667</v>
      </c>
      <c r="J22" s="60">
        <f t="shared" si="4"/>
        <v>-54.724999999999802</v>
      </c>
      <c r="K22" s="25" t="str">
        <f>IF(C22="K",Daten!C$15,IF(C22="U",Daten!C$16,IF(C22="G",Daten!C$17,IF(C22="F",Daten!C$18,IF(C22="S",Daten!C$19,IF(C22="X",Daten!C$20,""))))))</f>
        <v/>
      </c>
    </row>
    <row r="23" spans="1:11" ht="16" x14ac:dyDescent="0.2">
      <c r="A23" s="9" t="e">
        <f>IF(AND(Daten!#REF!="ja",DATEDIF(Daten!#REF!,B23,"Y")&gt;Daten!#REF!),"x","!")</f>
        <v>#REF!</v>
      </c>
      <c r="B23" s="26">
        <f t="shared" si="5"/>
        <v>44062</v>
      </c>
      <c r="C23" s="18"/>
      <c r="D23" s="19">
        <f t="shared" si="1"/>
        <v>0</v>
      </c>
      <c r="E23" s="19"/>
      <c r="F23" s="19"/>
      <c r="G23" s="58">
        <f t="shared" si="2"/>
        <v>0</v>
      </c>
      <c r="H23" s="59">
        <f t="shared" si="0"/>
        <v>0.33166666666666667</v>
      </c>
      <c r="I23" s="60">
        <f t="shared" si="3"/>
        <v>-0.33166666666666667</v>
      </c>
      <c r="J23" s="60">
        <f t="shared" si="4"/>
        <v>-55.056666666666466</v>
      </c>
      <c r="K23" s="25" t="str">
        <f>IF(C23="K",Daten!C$15,IF(C23="U",Daten!C$16,IF(C23="G",Daten!C$17,IF(C23="F",Daten!C$18,IF(C23="S",Daten!C$19,IF(C23="X",Daten!C$20,""))))))</f>
        <v/>
      </c>
    </row>
    <row r="24" spans="1:11" ht="16" x14ac:dyDescent="0.2">
      <c r="A24" s="9" t="e">
        <f>IF(AND(Daten!#REF!="ja",DATEDIF(Daten!#REF!,B24,"Y")&gt;Daten!#REF!),"x","!")</f>
        <v>#REF!</v>
      </c>
      <c r="B24" s="26">
        <f t="shared" si="5"/>
        <v>44063</v>
      </c>
      <c r="C24" s="18"/>
      <c r="D24" s="19">
        <f t="shared" si="1"/>
        <v>0</v>
      </c>
      <c r="E24" s="19"/>
      <c r="F24" s="19"/>
      <c r="G24" s="58">
        <f t="shared" si="2"/>
        <v>0</v>
      </c>
      <c r="H24" s="59">
        <f t="shared" si="0"/>
        <v>0.33166666666666667</v>
      </c>
      <c r="I24" s="60">
        <f t="shared" si="3"/>
        <v>-0.33166666666666667</v>
      </c>
      <c r="J24" s="60">
        <f t="shared" si="4"/>
        <v>-55.388333333333129</v>
      </c>
      <c r="K24" s="25" t="str">
        <f>IF(C24="K",Daten!C$15,IF(C24="U",Daten!C$16,IF(C24="G",Daten!C$17,IF(C24="F",Daten!C$18,IF(C24="S",Daten!C$19,IF(C24="X",Daten!C$20,""))))))</f>
        <v/>
      </c>
    </row>
    <row r="25" spans="1:11" ht="16" x14ac:dyDescent="0.2">
      <c r="A25" s="9" t="e">
        <f>IF(AND(Daten!#REF!="ja",DATEDIF(Daten!#REF!,B25,"Y")&gt;Daten!#REF!),"x","!")</f>
        <v>#REF!</v>
      </c>
      <c r="B25" s="26">
        <f t="shared" si="5"/>
        <v>44064</v>
      </c>
      <c r="C25" s="18"/>
      <c r="D25" s="19">
        <f t="shared" si="1"/>
        <v>0</v>
      </c>
      <c r="E25" s="19"/>
      <c r="F25" s="19"/>
      <c r="G25" s="58">
        <f t="shared" si="2"/>
        <v>0</v>
      </c>
      <c r="H25" s="59">
        <f t="shared" si="0"/>
        <v>0.33166666666666667</v>
      </c>
      <c r="I25" s="60">
        <f t="shared" si="3"/>
        <v>-0.33166666666666667</v>
      </c>
      <c r="J25" s="60">
        <f t="shared" si="4"/>
        <v>-55.719999999999793</v>
      </c>
      <c r="K25" s="25" t="str">
        <f>IF(C25="K",Daten!C$15,IF(C25="U",Daten!C$16,IF(C25="G",Daten!C$17,IF(C25="F",Daten!C$18,IF(C25="S",Daten!C$19,IF(C25="X",Daten!C$20,""))))))</f>
        <v/>
      </c>
    </row>
    <row r="26" spans="1:11" ht="16" x14ac:dyDescent="0.2">
      <c r="A26" s="9" t="e">
        <f>IF(AND(Daten!#REF!="ja",DATEDIF(Daten!#REF!,B26,"Y")&gt;Daten!#REF!),"x","!")</f>
        <v>#REF!</v>
      </c>
      <c r="B26" s="26">
        <f t="shared" si="5"/>
        <v>44065</v>
      </c>
      <c r="C26" s="18"/>
      <c r="D26" s="19">
        <f t="shared" si="1"/>
        <v>0</v>
      </c>
      <c r="E26" s="19"/>
      <c r="F26" s="19"/>
      <c r="G26" s="58">
        <f t="shared" si="2"/>
        <v>0</v>
      </c>
      <c r="H26" s="59">
        <f t="shared" si="0"/>
        <v>0.33166666666666667</v>
      </c>
      <c r="I26" s="60">
        <f t="shared" si="3"/>
        <v>-0.33166666666666667</v>
      </c>
      <c r="J26" s="60">
        <f t="shared" si="4"/>
        <v>-56.051666666666456</v>
      </c>
      <c r="K26" s="25" t="str">
        <f>IF(C26="K",Daten!C$15,IF(C26="U",Daten!C$16,IF(C26="G",Daten!C$17,IF(C26="F",Daten!C$18,IF(C26="S",Daten!C$19,IF(C26="X",Daten!C$20,""))))))</f>
        <v/>
      </c>
    </row>
    <row r="27" spans="1:11" ht="16" x14ac:dyDescent="0.2">
      <c r="A27" s="9" t="e">
        <f>IF(AND(Daten!#REF!="ja",DATEDIF(Daten!#REF!,B27,"Y")&gt;Daten!#REF!),"x","!")</f>
        <v>#REF!</v>
      </c>
      <c r="B27" s="26">
        <f t="shared" si="5"/>
        <v>44066</v>
      </c>
      <c r="C27" s="18"/>
      <c r="D27" s="19" t="str">
        <f t="shared" si="1"/>
        <v/>
      </c>
      <c r="E27" s="19"/>
      <c r="F27" s="19"/>
      <c r="G27" s="58">
        <f t="shared" si="2"/>
        <v>0</v>
      </c>
      <c r="H27" s="59" t="str">
        <f t="shared" si="0"/>
        <v/>
      </c>
      <c r="I27" s="60">
        <f t="shared" si="3"/>
        <v>0</v>
      </c>
      <c r="J27" s="60">
        <f t="shared" si="4"/>
        <v>-56.051666666666456</v>
      </c>
      <c r="K27" s="25" t="str">
        <f>IF(C27="K",Daten!C$15,IF(C27="U",Daten!C$16,IF(C27="G",Daten!C$17,IF(C27="F",Daten!C$18,IF(C27="S",Daten!C$19,IF(C27="X",Daten!C$20,""))))))</f>
        <v/>
      </c>
    </row>
    <row r="28" spans="1:11" ht="16" x14ac:dyDescent="0.2">
      <c r="A28" s="9" t="e">
        <f>IF(AND(Daten!#REF!="ja",DATEDIF(Daten!#REF!,B28,"Y")&gt;Daten!#REF!),"x","!")</f>
        <v>#REF!</v>
      </c>
      <c r="B28" s="26">
        <f t="shared" si="5"/>
        <v>44067</v>
      </c>
      <c r="C28" s="18"/>
      <c r="D28" s="19" t="str">
        <f t="shared" si="1"/>
        <v/>
      </c>
      <c r="E28" s="19"/>
      <c r="F28" s="19"/>
      <c r="G28" s="58">
        <f t="shared" si="2"/>
        <v>0</v>
      </c>
      <c r="H28" s="59" t="str">
        <f t="shared" si="0"/>
        <v/>
      </c>
      <c r="I28" s="60">
        <f t="shared" si="3"/>
        <v>0</v>
      </c>
      <c r="J28" s="60">
        <f t="shared" si="4"/>
        <v>-56.051666666666456</v>
      </c>
      <c r="K28" s="25" t="str">
        <f>IF(C28="K",Daten!C$15,IF(C28="U",Daten!C$16,IF(C28="G",Daten!C$17,IF(C28="F",Daten!C$18,IF(C28="S",Daten!C$19,IF(C28="X",Daten!C$20,""))))))</f>
        <v/>
      </c>
    </row>
    <row r="29" spans="1:11" ht="16" x14ac:dyDescent="0.2">
      <c r="A29" s="9" t="e">
        <f>IF(AND(Daten!#REF!="ja",DATEDIF(Daten!#REF!,B29,"Y")&gt;Daten!#REF!),"x","!")</f>
        <v>#REF!</v>
      </c>
      <c r="B29" s="26">
        <f t="shared" si="5"/>
        <v>44068</v>
      </c>
      <c r="C29" s="18"/>
      <c r="D29" s="19">
        <f t="shared" si="1"/>
        <v>0</v>
      </c>
      <c r="E29" s="19"/>
      <c r="F29" s="19"/>
      <c r="G29" s="58">
        <f t="shared" si="2"/>
        <v>0</v>
      </c>
      <c r="H29" s="59">
        <f t="shared" si="0"/>
        <v>0.33166666666666667</v>
      </c>
      <c r="I29" s="60">
        <f t="shared" si="3"/>
        <v>-0.33166666666666667</v>
      </c>
      <c r="J29" s="60">
        <f t="shared" si="4"/>
        <v>-56.38333333333312</v>
      </c>
      <c r="K29" s="25" t="str">
        <f>IF(C29="K",Daten!C$15,IF(C29="U",Daten!C$16,IF(C29="G",Daten!C$17,IF(C29="F",Daten!C$18,IF(C29="S",Daten!C$19,IF(C29="X",Daten!C$20,""))))))</f>
        <v/>
      </c>
    </row>
    <row r="30" spans="1:11" ht="16" x14ac:dyDescent="0.2">
      <c r="A30" s="9" t="e">
        <f>IF(AND(Daten!#REF!="ja",DATEDIF(Daten!#REF!,B30,"Y")&gt;Daten!#REF!),"x","!")</f>
        <v>#REF!</v>
      </c>
      <c r="B30" s="26">
        <f t="shared" si="5"/>
        <v>44069</v>
      </c>
      <c r="C30" s="18"/>
      <c r="D30" s="19">
        <f t="shared" si="1"/>
        <v>0</v>
      </c>
      <c r="E30" s="19"/>
      <c r="F30" s="19"/>
      <c r="G30" s="58">
        <f t="shared" si="2"/>
        <v>0</v>
      </c>
      <c r="H30" s="59">
        <f t="shared" si="0"/>
        <v>0.33166666666666667</v>
      </c>
      <c r="I30" s="60">
        <f t="shared" si="3"/>
        <v>-0.33166666666666667</v>
      </c>
      <c r="J30" s="60">
        <f t="shared" si="4"/>
        <v>-56.714999999999783</v>
      </c>
      <c r="K30" s="25" t="str">
        <f>IF(C30="K",Daten!C$15,IF(C30="U",Daten!C$16,IF(C30="G",Daten!C$17,IF(C30="F",Daten!C$18,IF(C30="S",Daten!C$19,IF(C30="X",Daten!C$20,""))))))</f>
        <v/>
      </c>
    </row>
    <row r="31" spans="1:11" ht="16" x14ac:dyDescent="0.2">
      <c r="A31" s="9" t="e">
        <f>IF(AND(Daten!#REF!="ja",DATEDIF(Daten!#REF!,B31,"Y")&gt;Daten!#REF!),"x","!")</f>
        <v>#REF!</v>
      </c>
      <c r="B31" s="26">
        <f t="shared" si="5"/>
        <v>44070</v>
      </c>
      <c r="C31" s="18"/>
      <c r="D31" s="19">
        <f t="shared" si="1"/>
        <v>0</v>
      </c>
      <c r="E31" s="19"/>
      <c r="F31" s="19"/>
      <c r="G31" s="58">
        <f t="shared" si="2"/>
        <v>0</v>
      </c>
      <c r="H31" s="59">
        <f t="shared" si="0"/>
        <v>0.33166666666666667</v>
      </c>
      <c r="I31" s="60">
        <f t="shared" si="3"/>
        <v>-0.33166666666666667</v>
      </c>
      <c r="J31" s="60">
        <f t="shared" si="4"/>
        <v>-57.046666666666447</v>
      </c>
      <c r="K31" s="25" t="str">
        <f>IF(C31="K",Daten!C$15,IF(C31="U",Daten!C$16,IF(C31="G",Daten!C$17,IF(C31="F",Daten!C$18,IF(C31="S",Daten!C$19,IF(C31="X",Daten!C$20,""))))))</f>
        <v/>
      </c>
    </row>
    <row r="32" spans="1:11" ht="16" x14ac:dyDescent="0.2">
      <c r="A32" s="9" t="e">
        <f>IF(AND(Daten!#REF!="ja",DATEDIF(Daten!#REF!,B32,"Y")&gt;Daten!#REF!),"x","!")</f>
        <v>#REF!</v>
      </c>
      <c r="B32" s="26">
        <f t="shared" si="5"/>
        <v>44071</v>
      </c>
      <c r="C32" s="18"/>
      <c r="D32" s="19">
        <f t="shared" si="1"/>
        <v>0</v>
      </c>
      <c r="E32" s="19"/>
      <c r="F32" s="19"/>
      <c r="G32" s="58">
        <f t="shared" si="2"/>
        <v>0</v>
      </c>
      <c r="H32" s="59">
        <f t="shared" si="0"/>
        <v>0.33166666666666667</v>
      </c>
      <c r="I32" s="60">
        <f t="shared" si="3"/>
        <v>-0.33166666666666667</v>
      </c>
      <c r="J32" s="60">
        <f t="shared" si="4"/>
        <v>-57.37833333333311</v>
      </c>
      <c r="K32" s="25" t="str">
        <f>IF(C32="K",Daten!C$15,IF(C32="U",Daten!C$16,IF(C32="G",Daten!C$17,IF(C32="F",Daten!C$18,IF(C32="S",Daten!C$19,IF(C32="X",Daten!C$20,""))))))</f>
        <v/>
      </c>
    </row>
    <row r="33" spans="1:11" ht="16" x14ac:dyDescent="0.2">
      <c r="A33" s="9" t="e">
        <f>IF(AND(Daten!#REF!="ja",DATEDIF(Daten!#REF!,B33,"Y")&gt;Daten!#REF!),"x","!")</f>
        <v>#REF!</v>
      </c>
      <c r="B33" s="26">
        <f t="shared" si="5"/>
        <v>44072</v>
      </c>
      <c r="C33" s="18"/>
      <c r="D33" s="19">
        <f t="shared" si="1"/>
        <v>0</v>
      </c>
      <c r="E33" s="19"/>
      <c r="F33" s="19"/>
      <c r="G33" s="58">
        <f t="shared" si="2"/>
        <v>0</v>
      </c>
      <c r="H33" s="59">
        <f t="shared" si="0"/>
        <v>0.33166666666666667</v>
      </c>
      <c r="I33" s="60">
        <f t="shared" si="3"/>
        <v>-0.33166666666666667</v>
      </c>
      <c r="J33" s="60">
        <f t="shared" si="4"/>
        <v>-57.709999999999773</v>
      </c>
      <c r="K33" s="25" t="str">
        <f>IF(C33="K",Daten!C$15,IF(C33="U",Daten!C$16,IF(C33="G",Daten!C$17,IF(C33="F",Daten!C$18,IF(C33="S",Daten!C$19,IF(C33="X",Daten!C$20,""))))))</f>
        <v/>
      </c>
    </row>
    <row r="34" spans="1:11" ht="17" thickBot="1" x14ac:dyDescent="0.25">
      <c r="A34" s="9" t="e">
        <f>IF(AND(Daten!#REF!="ja",DATEDIF(Daten!#REF!,B34,"Y")&gt;Daten!#REF!),"x","!")</f>
        <v>#REF!</v>
      </c>
      <c r="B34" s="28">
        <f t="shared" si="5"/>
        <v>44073</v>
      </c>
      <c r="C34" s="18"/>
      <c r="D34" s="19" t="str">
        <f t="shared" si="1"/>
        <v/>
      </c>
      <c r="E34" s="19"/>
      <c r="F34" s="19"/>
      <c r="G34" s="58">
        <f t="shared" si="2"/>
        <v>0</v>
      </c>
      <c r="H34" s="59" t="str">
        <f t="shared" si="0"/>
        <v/>
      </c>
      <c r="I34" s="60">
        <f t="shared" si="3"/>
        <v>0</v>
      </c>
      <c r="J34" s="60">
        <f t="shared" si="4"/>
        <v>-57.709999999999773</v>
      </c>
      <c r="K34" s="25" t="str">
        <f>IF(C34="K",Daten!C$15,IF(C34="U",Daten!C$16,IF(C34="G",Daten!C$17,IF(C34="F",Daten!C$18,IF(C34="S",Daten!C$19,IF(C34="X",Daten!C$20,""))))))</f>
        <v/>
      </c>
    </row>
    <row r="35" spans="1:11" ht="17" thickBot="1" x14ac:dyDescent="0.25">
      <c r="B35" s="15"/>
      <c r="C35" s="16"/>
      <c r="D35" s="16"/>
      <c r="E35" s="16"/>
      <c r="F35" s="16"/>
      <c r="G35" s="64"/>
      <c r="H35" s="64"/>
      <c r="I35" s="64"/>
      <c r="J35" s="57">
        <f>J34</f>
        <v>-57.709999999999773</v>
      </c>
      <c r="K35" s="17" t="s">
        <v>6</v>
      </c>
    </row>
    <row r="36" spans="1:11" ht="17.25" customHeight="1" thickBot="1" x14ac:dyDescent="0.2"/>
    <row r="37" spans="1:11" ht="15.75" customHeight="1" x14ac:dyDescent="0.15">
      <c r="I37" s="2" t="s">
        <v>21</v>
      </c>
      <c r="J37" s="4">
        <f>COUNTIF($C$4:$C$34,"U")</f>
        <v>0</v>
      </c>
    </row>
    <row r="38" spans="1:11" ht="17.25" customHeight="1" thickBot="1" x14ac:dyDescent="0.2">
      <c r="I38" s="3" t="s">
        <v>20</v>
      </c>
      <c r="J38" s="5">
        <f>Juli!J38-J37</f>
        <v>30</v>
      </c>
    </row>
  </sheetData>
  <phoneticPr fontId="0" type="noConversion"/>
  <conditionalFormatting sqref="C4:C34">
    <cfRule type="expression" dxfId="44" priority="10" stopIfTrue="1">
      <formula>OR(WEEKDAY(B4)=7,WEEKDAY(B4)=1,C4="x")</formula>
    </cfRule>
  </conditionalFormatting>
  <conditionalFormatting sqref="C3:J3 J35">
    <cfRule type="cellIs" dxfId="43" priority="2" stopIfTrue="1" operator="lessThan">
      <formula>0</formula>
    </cfRule>
  </conditionalFormatting>
  <conditionalFormatting sqref="D4:D34">
    <cfRule type="expression" dxfId="42" priority="3" stopIfTrue="1">
      <formula>OR(WEEKDAY(#REF!)=7,WEEKDAY(#REF!)=1,C4="x")</formula>
    </cfRule>
  </conditionalFormatting>
  <conditionalFormatting sqref="E4:E34">
    <cfRule type="expression" dxfId="41" priority="4" stopIfTrue="1">
      <formula>OR(WEEKDAY(#REF!)=7,WEEKDAY(#REF!)=1,#REF!="x")</formula>
    </cfRule>
  </conditionalFormatting>
  <conditionalFormatting sqref="F4:F34">
    <cfRule type="expression" dxfId="40" priority="5" stopIfTrue="1">
      <formula>OR(WEEKDAY(#REF!)=7,WEEKDAY(#REF!)=1,#REF!="x")</formula>
    </cfRule>
  </conditionalFormatting>
  <conditionalFormatting sqref="G4:G34">
    <cfRule type="expression" dxfId="39" priority="6" stopIfTrue="1">
      <formula>OR(WEEKDAY(#REF!)=7,WEEKDAY(#REF!)=1,#REF!="X")</formula>
    </cfRule>
  </conditionalFormatting>
  <conditionalFormatting sqref="H4:H34">
    <cfRule type="expression" dxfId="38" priority="1" stopIfTrue="1">
      <formula>OR(WEEKDAY(#REF!)=7,WEEKDAY(#REF!)=1,#REF!="X")</formula>
    </cfRule>
  </conditionalFormatting>
  <conditionalFormatting sqref="I4:I34">
    <cfRule type="expression" dxfId="37" priority="8" stopIfTrue="1">
      <formula>OR(WEEKDAY(#REF!)=7,WEEKDAY(#REF!)=1,#REF!="X")</formula>
    </cfRule>
  </conditionalFormatting>
  <conditionalFormatting sqref="J4:J34">
    <cfRule type="expression" dxfId="36" priority="9" stopIfTrue="1">
      <formula>OR(WEEKDAY(#REF!)=7,WEEKDAY(#REF!)=1,#REF!="X")</formula>
    </cfRule>
  </conditionalFormatting>
  <pageMargins left="0.39000000000000007" right="0.39000000000000007" top="0.79000000000000015" bottom="0.79000000000000015" header="0.39000000000000007" footer="0.39000000000000007"/>
  <pageSetup paperSize="9" scale="74" fitToHeight="0" orientation="portrait"/>
  <headerFooter alignWithMargins="0">
    <oddHeader>&amp;LArbeitszeitnachweis 2010&amp;C&amp;A&amp;RChristian Brei
Leuphana Universität Lüneburg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18</vt:i4>
      </vt:variant>
    </vt:vector>
  </HeadingPairs>
  <TitlesOfParts>
    <vt:vector size="31" baseType="lpstr">
      <vt:lpstr>Daten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Arbeitszeit</vt:lpstr>
      <vt:lpstr>April!Druckbereich</vt:lpstr>
      <vt:lpstr>August!Druckbereich</vt:lpstr>
      <vt:lpstr>Daten!Druckbereich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Name</vt:lpstr>
      <vt:lpstr>Resturlaub</vt:lpstr>
      <vt:lpstr>TArbZeit</vt:lpstr>
      <vt:lpstr>Urlaub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Dr. Kirsten Zierold</cp:lastModifiedBy>
  <cp:lastPrinted>2011-01-17T12:00:13Z</cp:lastPrinted>
  <dcterms:created xsi:type="dcterms:W3CDTF">2000-07-14T07:41:33Z</dcterms:created>
  <dcterms:modified xsi:type="dcterms:W3CDTF">2023-12-08T19:18:42Z</dcterms:modified>
  <cp:category/>
</cp:coreProperties>
</file>